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3"/>
    <sheet state="visible" name="Performance KPIs" sheetId="2" r:id="rId4"/>
    <sheet state="visible" name="2021 vs 2020" sheetId="3" r:id="rId5"/>
    <sheet state="visible" name="The Data" sheetId="4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1">
      <text>
        <t xml:space="preserve">How close are we to hitting our goal?</t>
      </text>
    </comment>
  </commentList>
</comments>
</file>

<file path=xl/sharedStrings.xml><?xml version="1.0" encoding="utf-8"?>
<sst xmlns="http://schemas.openxmlformats.org/spreadsheetml/2006/main" count="210" uniqueCount="61">
  <si>
    <t>Welcome!</t>
  </si>
  <si>
    <t>This template is a work progress and creates a framework to help manage KPI's. This particular template was built for a multi-location chain and may differ from lead-generation or specific conversion goals. Please see a list of definitions below.</t>
  </si>
  <si>
    <t>Tabs: Performance KPIs, 2021 vs 2020, and The Data</t>
  </si>
  <si>
    <t>You'll be entering in your data in "The Data" tab and not touching the other tabs, unless to change the Goals and Goal %. Performance KPIs shows how the year is trending toward an annual goal. The 2021 vs 2020 allows you to gauge performance year over year.</t>
  </si>
  <si>
    <t>Definitions:</t>
  </si>
  <si>
    <t>Linking Root Domains</t>
  </si>
  <si>
    <t>The quantity of inbound links coming from unique domains. A business may have 10,000 links coming from a single domain, this metric counts all 10,000 as 1.</t>
  </si>
  <si>
    <t>SEMrush Scores</t>
  </si>
  <si>
    <t>Proprietary metrics created by the platform semrush.com. Refer to the toolkit below to learn more.</t>
  </si>
  <si>
    <t>https://www.semrush.com/kb/806-seo-toolkit</t>
  </si>
  <si>
    <t>Revenue from Google Maps</t>
  </si>
  <si>
    <t>To calculate this, simply add a UTM code to URLs submitted to Google My Business. Example to add to the end of your URLs:</t>
  </si>
  <si>
    <t>?utm_source=Google&amp;utm_medium=Maps&amp;utm_campaign=Google%20Maps</t>
  </si>
  <si>
    <t>Traffic from Google Maps should be calculated using Campaigns under Acquisition in Google Analytics.</t>
  </si>
  <si>
    <t>LLPs</t>
  </si>
  <si>
    <t>Local Landing Pages are ideal for multi-location businesses when it comes to SEO and Local SEO. If you only have one location per city, you'll have a blend of ranking signals, where if you have more than one location per city, you'll target broader keywords on a city-level page, and more details on the property-level page. For example:</t>
  </si>
  <si>
    <t>City LLP: site.com/locations/anaheim</t>
  </si>
  <si>
    <t>Property: site.com/locations/anaheim/1234-main-st</t>
  </si>
  <si>
    <t>Traffic and revenue should be calculated using filters in Google Analytics beginning with /locations/</t>
  </si>
  <si>
    <t>Author: Steve Wiideman</t>
  </si>
  <si>
    <t>Contact Information: +1 (562) 732-4417</t>
  </si>
  <si>
    <t>Measurement</t>
  </si>
  <si>
    <t>Method</t>
  </si>
  <si>
    <t>Goal</t>
  </si>
  <si>
    <t>Progress</t>
  </si>
  <si>
    <t>Progress %</t>
  </si>
  <si>
    <t>Linking Root Domains - SEMrush</t>
  </si>
  <si>
    <t>SEMrush</t>
  </si>
  <si>
    <t>Linking Root Domains - AHREFs</t>
  </si>
  <si>
    <t>AHREFs</t>
  </si>
  <si>
    <t>Total Tech Score</t>
  </si>
  <si>
    <t>Errors</t>
  </si>
  <si>
    <t>Warnings</t>
  </si>
  <si>
    <t>Crawlability</t>
  </si>
  <si>
    <t>HTTPS</t>
  </si>
  <si>
    <t>International SEO</t>
  </si>
  <si>
    <t>Site Performance</t>
  </si>
  <si>
    <t>Internal Linking</t>
  </si>
  <si>
    <t>Average Keyword Position</t>
  </si>
  <si>
    <t>Keyword Marketshare - You</t>
  </si>
  <si>
    <t>Keyword Marketshare - Competitor 1</t>
  </si>
  <si>
    <t>n/a</t>
  </si>
  <si>
    <t>Keyword Marketshare - Competitor 2</t>
  </si>
  <si>
    <t>Keyword Marketshare - Competitor 3</t>
  </si>
  <si>
    <t>Keyword Marketshare - Competitor 4</t>
  </si>
  <si>
    <t>Website Visits from Yelp</t>
  </si>
  <si>
    <t>Google Analytics</t>
  </si>
  <si>
    <t>Revenue from Yelp</t>
  </si>
  <si>
    <t>Calls from Google Maps</t>
  </si>
  <si>
    <t>Google My Business</t>
  </si>
  <si>
    <t>Directions from Google Maps</t>
  </si>
  <si>
    <t>Website Visits from Google Maps</t>
  </si>
  <si>
    <t>Visits from Organic - All</t>
  </si>
  <si>
    <t>Visits from Organic - Non-LLP</t>
  </si>
  <si>
    <t>Visits from Organic - LLP</t>
  </si>
  <si>
    <t>Revenue from Organic - All</t>
  </si>
  <si>
    <t>Revenue from Organic - Non-LLP</t>
  </si>
  <si>
    <t>Revenue from Organic - LLP</t>
  </si>
  <si>
    <t>Yelp</t>
  </si>
  <si>
    <t>Total Score</t>
  </si>
  <si>
    <t>Website Sessions from Google Maps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</si>
</sst>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 yyyy"/>
    <numFmt numFmtId="165" formatCode="0.0"/>
    <numFmt numFmtId="166" formatCode="&quot;$&quot;#,##0"/>
  </numFmts>
  <fonts count="9">
    <font>
      <sz val="10.0"/>
      <color rgb="FF000000"/>
      <name val="Arial"/>
    </font>
    <font>
      <b/>
      <sz val="14.0"/>
      <name val="Calibri"/>
    </font>
    <font>
      <sz val="12.0"/>
      <name val="Calibri"/>
    </font>
    <font>
      <b/>
      <sz val="12.0"/>
      <name val="Calibri"/>
    </font>
    <font>
      <u/>
      <sz val="12.0"/>
      <color rgb="FF0000FF"/>
      <name val="Calibri"/>
    </font>
    <font>
      <i/>
      <sz val="12.0"/>
      <name val="Calibri"/>
    </font>
    <font>
      <b/>
    </font>
    <font/>
    <font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</fills>
  <borders count="2">
    <border/>
    <border>
      <left style="thick">
        <color rgb="FF000000"/>
      </left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wrapText="1"/>
    </xf>
    <xf borderId="0" fillId="0" fontId="2" numFmtId="0" xfId="0" applyFont="1"/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3" fontId="3" numFmtId="0" xfId="0" applyAlignment="1" applyFill="1" applyFont="1">
      <alignment readingOrder="0" shrinkToFit="0" wrapText="1"/>
    </xf>
    <xf borderId="0" fillId="0" fontId="4" numFmtId="0" xfId="0" applyAlignment="1" applyFont="1">
      <alignment readingOrder="0" shrinkToFit="0" wrapText="1"/>
    </xf>
    <xf borderId="0" fillId="0" fontId="5" numFmtId="0" xfId="0" applyAlignment="1" applyFont="1">
      <alignment horizontal="left" readingOrder="0" shrinkToFit="0" wrapText="1"/>
    </xf>
    <xf borderId="0" fillId="3" fontId="6" numFmtId="0" xfId="0" applyAlignment="1" applyFont="1">
      <alignment horizontal="center" readingOrder="0"/>
    </xf>
    <xf borderId="0" fillId="3" fontId="6" numFmtId="164" xfId="0" applyAlignment="1" applyFont="1" applyNumberFormat="1">
      <alignment horizontal="center" readingOrder="0"/>
    </xf>
    <xf borderId="1" fillId="4" fontId="6" numFmtId="0" xfId="0" applyAlignment="1" applyBorder="1" applyFill="1" applyFont="1">
      <alignment horizontal="center" readingOrder="0"/>
    </xf>
    <xf borderId="0" fillId="4" fontId="6" numFmtId="164" xfId="0" applyAlignment="1" applyFont="1" applyNumberFormat="1">
      <alignment horizontal="center" readingOrder="0"/>
    </xf>
    <xf borderId="0" fillId="4" fontId="6" numFmtId="0" xfId="0" applyAlignment="1" applyFont="1">
      <alignment horizontal="center" readingOrder="0"/>
    </xf>
    <xf borderId="0" fillId="0" fontId="7" numFmtId="0" xfId="0" applyAlignment="1" applyFont="1">
      <alignment readingOrder="0"/>
    </xf>
    <xf borderId="0" fillId="0" fontId="7" numFmtId="3" xfId="0" applyAlignment="1" applyFont="1" applyNumberFormat="1">
      <alignment readingOrder="0"/>
    </xf>
    <xf borderId="1" fillId="0" fontId="7" numFmtId="3" xfId="0" applyBorder="1" applyFont="1" applyNumberFormat="1"/>
    <xf borderId="0" fillId="0" fontId="8" numFmtId="3" xfId="0" applyAlignment="1" applyFont="1" applyNumberFormat="1">
      <alignment horizontal="right" vertical="bottom"/>
    </xf>
    <xf borderId="0" fillId="0" fontId="7" numFmtId="9" xfId="0" applyFont="1" applyNumberFormat="1"/>
    <xf borderId="0" fillId="0" fontId="7" numFmtId="9" xfId="0" applyAlignment="1" applyFont="1" applyNumberFormat="1">
      <alignment readingOrder="0"/>
    </xf>
    <xf borderId="1" fillId="0" fontId="7" numFmtId="9" xfId="0" applyAlignment="1" applyBorder="1" applyFont="1" applyNumberFormat="1">
      <alignment readingOrder="0"/>
    </xf>
    <xf borderId="0" fillId="0" fontId="8" numFmtId="9" xfId="0" applyAlignment="1" applyFont="1" applyNumberFormat="1">
      <alignment horizontal="right" vertical="bottom"/>
    </xf>
    <xf borderId="1" fillId="0" fontId="7" numFmtId="165" xfId="0" applyAlignment="1" applyBorder="1" applyFont="1" applyNumberFormat="1">
      <alignment readingOrder="0"/>
    </xf>
    <xf borderId="0" fillId="4" fontId="7" numFmtId="0" xfId="0" applyAlignment="1" applyFont="1">
      <alignment readingOrder="0"/>
    </xf>
    <xf borderId="0" fillId="4" fontId="7" numFmtId="3" xfId="0" applyAlignment="1" applyFont="1" applyNumberFormat="1">
      <alignment readingOrder="0"/>
    </xf>
    <xf borderId="1" fillId="4" fontId="7" numFmtId="165" xfId="0" applyAlignment="1" applyBorder="1" applyFont="1" applyNumberFormat="1">
      <alignment readingOrder="0"/>
    </xf>
    <xf borderId="0" fillId="4" fontId="7" numFmtId="9" xfId="0" applyFont="1" applyNumberFormat="1"/>
    <xf borderId="0" fillId="4" fontId="7" numFmtId="9" xfId="0" applyAlignment="1" applyFont="1" applyNumberFormat="1">
      <alignment readingOrder="0"/>
    </xf>
    <xf borderId="1" fillId="4" fontId="7" numFmtId="9" xfId="0" applyAlignment="1" applyBorder="1" applyFont="1" applyNumberFormat="1">
      <alignment readingOrder="0"/>
    </xf>
    <xf borderId="1" fillId="0" fontId="7" numFmtId="165" xfId="0" applyAlignment="1" applyBorder="1" applyFont="1" applyNumberFormat="1">
      <alignment horizontal="right" readingOrder="0"/>
    </xf>
    <xf borderId="0" fillId="0" fontId="7" numFmtId="165" xfId="0" applyAlignment="1" applyFont="1" applyNumberFormat="1">
      <alignment horizontal="right" readingOrder="0"/>
    </xf>
    <xf borderId="0" fillId="0" fontId="7" numFmtId="166" xfId="0" applyAlignment="1" applyFont="1" applyNumberFormat="1">
      <alignment readingOrder="0"/>
    </xf>
    <xf borderId="0" fillId="4" fontId="7" numFmtId="166" xfId="0" applyAlignment="1" applyFont="1" applyNumberFormat="1">
      <alignment readingOrder="0"/>
    </xf>
    <xf borderId="1" fillId="4" fontId="7" numFmtId="166" xfId="0" applyBorder="1" applyFont="1" applyNumberFormat="1"/>
    <xf borderId="0" fillId="0" fontId="7" numFmtId="10" xfId="0" applyAlignment="1" applyFont="1" applyNumberFormat="1">
      <alignment readingOrder="0"/>
    </xf>
    <xf borderId="0" fillId="0" fontId="7" numFmtId="1" xfId="0" applyAlignment="1" applyFont="1" applyNumberFormat="1">
      <alignment readingOrder="0"/>
    </xf>
    <xf borderId="0" fillId="4" fontId="7" numFmtId="1" xfId="0" applyFont="1" applyNumberFormat="1"/>
    <xf borderId="0" fillId="0" fontId="7" numFmtId="3" xfId="0" applyFont="1" applyNumberFormat="1"/>
  </cellXfs>
  <cellStyles count="1">
    <cellStyle xfId="0" name="Normal" builtinId="0"/>
  </cellStyles>
  <dxfs count="2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emrush.com/kb/806-seo-toolkit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4.1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3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5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3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5" t="s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3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6" t="s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5" t="s">
        <v>10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3" t="s"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7" t="s">
        <v>12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3" t="s"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5" t="s">
        <v>14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3" t="s">
        <v>15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7" t="s">
        <v>16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7" t="s">
        <v>17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3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3" t="s">
        <v>19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3" t="s">
        <v>20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4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4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4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4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4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4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4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4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hyperlinks>
    <hyperlink r:id="rId1" ref="A14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8.75"/>
    <col customWidth="1" min="2" max="2" width="15.88"/>
    <col customWidth="1" min="3" max="3" width="9.88"/>
    <col customWidth="1" min="4" max="4" width="10.13"/>
    <col customWidth="1" min="5" max="5" width="7.88"/>
    <col customWidth="1" min="6" max="6" width="7.63"/>
    <col customWidth="1" min="7" max="7" width="8.13"/>
    <col customWidth="1" min="8" max="8" width="7.63"/>
    <col customWidth="1" min="9" max="9" width="7.13"/>
    <col customWidth="1" min="10" max="11" width="8.0"/>
    <col customWidth="1" min="12" max="12" width="7.63"/>
    <col customWidth="1" min="13" max="14" width="8.0"/>
    <col customWidth="1" min="15" max="16" width="10.38"/>
    <col customWidth="1" min="17" max="17" width="9.88"/>
  </cols>
  <sheetData>
    <row r="1">
      <c r="A1" s="8" t="s">
        <v>21</v>
      </c>
      <c r="B1" s="8" t="s">
        <v>22</v>
      </c>
      <c r="C1" s="9">
        <v>44197.0</v>
      </c>
      <c r="D1" s="9">
        <v>44228.0</v>
      </c>
      <c r="E1" s="9">
        <v>44256.0</v>
      </c>
      <c r="F1" s="9">
        <v>44287.0</v>
      </c>
      <c r="G1" s="9">
        <v>44317.0</v>
      </c>
      <c r="H1" s="9">
        <v>44348.0</v>
      </c>
      <c r="I1" s="9">
        <v>44378.0</v>
      </c>
      <c r="J1" s="9">
        <v>44409.0</v>
      </c>
      <c r="K1" s="9">
        <v>44440.0</v>
      </c>
      <c r="L1" s="9">
        <v>44470.0</v>
      </c>
      <c r="M1" s="9">
        <v>44501.0</v>
      </c>
      <c r="N1" s="9">
        <v>44531.0</v>
      </c>
      <c r="O1" s="10" t="s">
        <v>23</v>
      </c>
      <c r="P1" s="11" t="s">
        <v>24</v>
      </c>
      <c r="Q1" s="12" t="s">
        <v>25</v>
      </c>
    </row>
    <row r="2">
      <c r="A2" s="13" t="s">
        <v>26</v>
      </c>
      <c r="B2" s="13" t="s">
        <v>27</v>
      </c>
      <c r="C2" s="14">
        <f>'The Data'!O2</f>
        <v>179.5856326</v>
      </c>
      <c r="D2" s="14">
        <f>'The Data'!P2</f>
        <v>188.5649142</v>
      </c>
      <c r="E2" s="14">
        <f>'The Data'!Q2</f>
        <v>197.9931599</v>
      </c>
      <c r="F2" s="14">
        <f>'The Data'!R2</f>
        <v>207.8928179</v>
      </c>
      <c r="G2" s="14">
        <f>'The Data'!S2</f>
        <v>218.2874588</v>
      </c>
      <c r="H2" s="14">
        <f>'The Data'!T2</f>
        <v>229.2018318</v>
      </c>
      <c r="I2" s="14">
        <f>'The Data'!U2</f>
        <v>240.6619234</v>
      </c>
      <c r="J2" s="14">
        <f>'The Data'!V2</f>
        <v>252.6950195</v>
      </c>
      <c r="K2" s="14">
        <f>'The Data'!W2</f>
        <v>265.3297705</v>
      </c>
      <c r="L2" s="14">
        <f>'The Data'!X2</f>
        <v>278.596259</v>
      </c>
      <c r="M2" s="14">
        <f>'The Data'!Y2</f>
        <v>292.526072</v>
      </c>
      <c r="N2" s="14">
        <f>'The Data'!Z2</f>
        <v>307.1523756</v>
      </c>
      <c r="O2" s="15">
        <f t="shared" ref="O2:O3" si="1">(C2*12)*0.1</f>
        <v>215.5027591</v>
      </c>
      <c r="P2" s="16">
        <f t="shared" ref="P2:P11" si="2">max(C2:N2)</f>
        <v>307.1523756</v>
      </c>
      <c r="Q2" s="17">
        <f t="shared" ref="Q2:Q13" si="3">P2/O2</f>
        <v>1.425282798</v>
      </c>
    </row>
    <row r="3">
      <c r="A3" s="13" t="s">
        <v>28</v>
      </c>
      <c r="B3" s="13" t="s">
        <v>29</v>
      </c>
      <c r="C3" s="14">
        <f>'The Data'!O3</f>
        <v>269.3784489</v>
      </c>
      <c r="D3" s="14">
        <f>'The Data'!P3</f>
        <v>282.8473713</v>
      </c>
      <c r="E3" s="14">
        <f>'The Data'!Q3</f>
        <v>296.9897399</v>
      </c>
      <c r="F3" s="14">
        <f>'The Data'!R3</f>
        <v>311.8392269</v>
      </c>
      <c r="G3" s="14">
        <f>'The Data'!S3</f>
        <v>327.4311883</v>
      </c>
      <c r="H3" s="14">
        <f>'The Data'!T3</f>
        <v>343.8027477</v>
      </c>
      <c r="I3" s="14">
        <f>'The Data'!U3</f>
        <v>360.9928851</v>
      </c>
      <c r="J3" s="14">
        <f>'The Data'!V3</f>
        <v>379.0425293</v>
      </c>
      <c r="K3" s="14">
        <f>'The Data'!W3</f>
        <v>397.9946558</v>
      </c>
      <c r="L3" s="14">
        <f>'The Data'!X3</f>
        <v>417.8943886</v>
      </c>
      <c r="M3" s="14">
        <f>'The Data'!Y3</f>
        <v>438.789108</v>
      </c>
      <c r="N3" s="14">
        <f>'The Data'!Z3</f>
        <v>460.7285634</v>
      </c>
      <c r="O3" s="15">
        <f t="shared" si="1"/>
        <v>323.2541387</v>
      </c>
      <c r="P3" s="16">
        <f t="shared" si="2"/>
        <v>460.7285634</v>
      </c>
      <c r="Q3" s="17">
        <f t="shared" si="3"/>
        <v>1.425282798</v>
      </c>
    </row>
    <row r="4">
      <c r="A4" s="13" t="s">
        <v>30</v>
      </c>
      <c r="B4" s="13" t="s">
        <v>27</v>
      </c>
      <c r="C4" s="18">
        <f>'The Data'!O4</f>
        <v>0.7183425304</v>
      </c>
      <c r="D4" s="18">
        <f>'The Data'!P4</f>
        <v>0.7542596569</v>
      </c>
      <c r="E4" s="18">
        <f>'The Data'!Q4</f>
        <v>0.7919726398</v>
      </c>
      <c r="F4" s="18">
        <f>'The Data'!R4</f>
        <v>0.8315712718</v>
      </c>
      <c r="G4" s="18">
        <f>'The Data'!S4</f>
        <v>0.8731498354</v>
      </c>
      <c r="H4" s="18">
        <f>'The Data'!T4</f>
        <v>0.9168073271</v>
      </c>
      <c r="I4" s="18">
        <f>'The Data'!U4</f>
        <v>0.9626476935</v>
      </c>
      <c r="J4" s="18">
        <f>'The Data'!V4</f>
        <v>1</v>
      </c>
      <c r="K4" s="18">
        <f>'The Data'!W4</f>
        <v>1</v>
      </c>
      <c r="L4" s="18">
        <f>'The Data'!X4</f>
        <v>1</v>
      </c>
      <c r="M4" s="18">
        <f>'The Data'!Y4</f>
        <v>1</v>
      </c>
      <c r="N4" s="18">
        <f>'The Data'!Z4</f>
        <v>1</v>
      </c>
      <c r="O4" s="19">
        <v>1.0</v>
      </c>
      <c r="P4" s="20">
        <f t="shared" si="2"/>
        <v>1</v>
      </c>
      <c r="Q4" s="17">
        <f t="shared" si="3"/>
        <v>1</v>
      </c>
    </row>
    <row r="5">
      <c r="A5" s="13" t="s">
        <v>31</v>
      </c>
      <c r="B5" s="13" t="s">
        <v>27</v>
      </c>
      <c r="C5" s="14">
        <f>'The Data'!O5</f>
        <v>-81.05401315</v>
      </c>
      <c r="D5" s="14">
        <f>'The Data'!P5</f>
        <v>-77.00131249</v>
      </c>
      <c r="E5" s="14">
        <f>'The Data'!Q5</f>
        <v>-73.15124687</v>
      </c>
      <c r="F5" s="14">
        <f>'The Data'!R5</f>
        <v>-69.49368452</v>
      </c>
      <c r="G5" s="14">
        <f>'The Data'!S5</f>
        <v>-66.0190003</v>
      </c>
      <c r="H5" s="14">
        <f>'The Data'!T5</f>
        <v>-62.71805028</v>
      </c>
      <c r="I5" s="14">
        <f>'The Data'!U5</f>
        <v>-59.58214777</v>
      </c>
      <c r="J5" s="14">
        <f>'The Data'!V5</f>
        <v>-56.60304038</v>
      </c>
      <c r="K5" s="14">
        <f>'The Data'!W5</f>
        <v>-53.77288836</v>
      </c>
      <c r="L5" s="14">
        <f>'The Data'!X5</f>
        <v>-51.08424394</v>
      </c>
      <c r="M5" s="14">
        <f>'The Data'!Y5</f>
        <v>-48.53003175</v>
      </c>
      <c r="N5" s="14">
        <f>'The Data'!Z5</f>
        <v>-46.10353016</v>
      </c>
      <c r="O5" s="21">
        <v>-46.0</v>
      </c>
      <c r="P5" s="16">
        <f t="shared" si="2"/>
        <v>-46.10353016</v>
      </c>
      <c r="Q5" s="17">
        <f t="shared" si="3"/>
        <v>1.002250656</v>
      </c>
    </row>
    <row r="6">
      <c r="A6" s="13" t="s">
        <v>32</v>
      </c>
      <c r="B6" s="13" t="s">
        <v>27</v>
      </c>
      <c r="C6" s="14">
        <f>'The Data'!O6</f>
        <v>-270.1800438</v>
      </c>
      <c r="D6" s="14">
        <f>'The Data'!P6</f>
        <v>-256.6710416</v>
      </c>
      <c r="E6" s="14">
        <f>'The Data'!Q6</f>
        <v>-243.8374896</v>
      </c>
      <c r="F6" s="14">
        <f>'The Data'!R6</f>
        <v>-231.6456151</v>
      </c>
      <c r="G6" s="14">
        <f>'The Data'!S6</f>
        <v>-220.0633343</v>
      </c>
      <c r="H6" s="14">
        <f>'The Data'!T6</f>
        <v>-209.0601676</v>
      </c>
      <c r="I6" s="14">
        <f>'The Data'!U6</f>
        <v>-198.6071592</v>
      </c>
      <c r="J6" s="14">
        <f>'The Data'!V6</f>
        <v>-188.6768013</v>
      </c>
      <c r="K6" s="14">
        <f>'The Data'!W6</f>
        <v>-179.2429612</v>
      </c>
      <c r="L6" s="14">
        <f>'The Data'!X6</f>
        <v>-170.2808131</v>
      </c>
      <c r="M6" s="14">
        <f>'The Data'!Y6</f>
        <v>-161.7667725</v>
      </c>
      <c r="N6" s="14">
        <f>'The Data'!Z6</f>
        <v>-153.6784339</v>
      </c>
      <c r="O6" s="21">
        <v>-150.0</v>
      </c>
      <c r="P6" s="16">
        <f t="shared" si="2"/>
        <v>-153.6784339</v>
      </c>
      <c r="Q6" s="17">
        <f t="shared" si="3"/>
        <v>1.024522892</v>
      </c>
    </row>
    <row r="7">
      <c r="A7" s="13" t="s">
        <v>33</v>
      </c>
      <c r="B7" s="13" t="s">
        <v>27</v>
      </c>
      <c r="C7" s="18">
        <f>'The Data'!O7</f>
        <v>0.9511813459</v>
      </c>
      <c r="D7" s="18">
        <f>'The Data'!P7</f>
        <v>0.9702049728</v>
      </c>
      <c r="E7" s="18">
        <f>'The Data'!Q7</f>
        <v>0.9896090723</v>
      </c>
      <c r="F7" s="18">
        <f>'The Data'!R7</f>
        <v>1</v>
      </c>
      <c r="G7" s="18">
        <f>'The Data'!S7</f>
        <v>1</v>
      </c>
      <c r="H7" s="18">
        <f>'The Data'!T7</f>
        <v>1</v>
      </c>
      <c r="I7" s="18">
        <f>'The Data'!U7</f>
        <v>1</v>
      </c>
      <c r="J7" s="18">
        <f>'The Data'!V7</f>
        <v>1</v>
      </c>
      <c r="K7" s="18">
        <f>'The Data'!W7</f>
        <v>1</v>
      </c>
      <c r="L7" s="18">
        <f>'The Data'!X7</f>
        <v>1</v>
      </c>
      <c r="M7" s="18">
        <f>'The Data'!Y7</f>
        <v>1</v>
      </c>
      <c r="N7" s="18">
        <f>'The Data'!Z7</f>
        <v>1</v>
      </c>
      <c r="O7" s="19">
        <v>1.0</v>
      </c>
      <c r="P7" s="20">
        <f t="shared" si="2"/>
        <v>1</v>
      </c>
      <c r="Q7" s="17">
        <f t="shared" si="3"/>
        <v>1</v>
      </c>
    </row>
    <row r="8">
      <c r="A8" s="13" t="s">
        <v>34</v>
      </c>
      <c r="B8" s="13" t="s">
        <v>27</v>
      </c>
      <c r="C8" s="18">
        <f>'The Data'!O8</f>
        <v>0.8877692562</v>
      </c>
      <c r="D8" s="18">
        <f>'The Data'!P8</f>
        <v>0.9055246413</v>
      </c>
      <c r="E8" s="18">
        <f>'The Data'!Q8</f>
        <v>0.9236351341</v>
      </c>
      <c r="F8" s="18">
        <f>'The Data'!R8</f>
        <v>1</v>
      </c>
      <c r="G8" s="18">
        <f>'The Data'!S8</f>
        <v>1</v>
      </c>
      <c r="H8" s="18">
        <f>'The Data'!T8</f>
        <v>1</v>
      </c>
      <c r="I8" s="18">
        <f>'The Data'!U8</f>
        <v>1</v>
      </c>
      <c r="J8" s="18">
        <f>'The Data'!V8</f>
        <v>1</v>
      </c>
      <c r="K8" s="18">
        <f>'The Data'!W8</f>
        <v>1</v>
      </c>
      <c r="L8" s="18">
        <f>'The Data'!X8</f>
        <v>1</v>
      </c>
      <c r="M8" s="18">
        <f>'The Data'!Y8</f>
        <v>1</v>
      </c>
      <c r="N8" s="18">
        <f>'The Data'!Z8</f>
        <v>1</v>
      </c>
      <c r="O8" s="19">
        <v>1.0</v>
      </c>
      <c r="P8" s="20">
        <f t="shared" si="2"/>
        <v>1</v>
      </c>
      <c r="Q8" s="17">
        <f t="shared" si="3"/>
        <v>1</v>
      </c>
    </row>
    <row r="9">
      <c r="A9" s="13" t="s">
        <v>35</v>
      </c>
      <c r="B9" s="13" t="s">
        <v>27</v>
      </c>
      <c r="C9" s="18">
        <f>'The Data'!O9</f>
        <v>0.7275957614</v>
      </c>
      <c r="D9" s="18">
        <f>'The Data'!P9</f>
        <v>0.9094947018</v>
      </c>
      <c r="E9" s="18">
        <f>'The Data'!Q9</f>
        <v>1</v>
      </c>
      <c r="F9" s="18">
        <f>'The Data'!R9</f>
        <v>1</v>
      </c>
      <c r="G9" s="18">
        <f>'The Data'!S9</f>
        <v>1</v>
      </c>
      <c r="H9" s="18">
        <f>'The Data'!T9</f>
        <v>1</v>
      </c>
      <c r="I9" s="18">
        <f>'The Data'!U9</f>
        <v>1</v>
      </c>
      <c r="J9" s="18">
        <f>'The Data'!V9</f>
        <v>1</v>
      </c>
      <c r="K9" s="18">
        <f>'The Data'!W9</f>
        <v>1</v>
      </c>
      <c r="L9" s="18">
        <f>'The Data'!X9</f>
        <v>1</v>
      </c>
      <c r="M9" s="18">
        <f>'The Data'!Y9</f>
        <v>1</v>
      </c>
      <c r="N9" s="18">
        <f>'The Data'!Z9</f>
        <v>1</v>
      </c>
      <c r="O9" s="19">
        <v>1.0</v>
      </c>
      <c r="P9" s="20">
        <f t="shared" si="2"/>
        <v>1</v>
      </c>
      <c r="Q9" s="17">
        <f t="shared" si="3"/>
        <v>1</v>
      </c>
    </row>
    <row r="10">
      <c r="A10" s="13" t="s">
        <v>36</v>
      </c>
      <c r="B10" s="13" t="s">
        <v>27</v>
      </c>
      <c r="C10" s="18">
        <f>'The Data'!O10</f>
        <v>0.7863099126</v>
      </c>
      <c r="D10" s="18">
        <f>'The Data'!P10</f>
        <v>0.8020361109</v>
      </c>
      <c r="E10" s="18">
        <f>'The Data'!Q10</f>
        <v>0.8180768331</v>
      </c>
      <c r="F10" s="18">
        <f>'The Data'!R10</f>
        <v>1</v>
      </c>
      <c r="G10" s="18">
        <f>'The Data'!S10</f>
        <v>1</v>
      </c>
      <c r="H10" s="18">
        <f>'The Data'!T10</f>
        <v>1</v>
      </c>
      <c r="I10" s="18">
        <f>'The Data'!U10</f>
        <v>1</v>
      </c>
      <c r="J10" s="18">
        <f>'The Data'!V10</f>
        <v>1</v>
      </c>
      <c r="K10" s="18">
        <f>'The Data'!W10</f>
        <v>1</v>
      </c>
      <c r="L10" s="18">
        <f>'The Data'!X10</f>
        <v>1</v>
      </c>
      <c r="M10" s="18">
        <f>'The Data'!Y10</f>
        <v>1</v>
      </c>
      <c r="N10" s="18">
        <f>'The Data'!Z10</f>
        <v>1</v>
      </c>
      <c r="O10" s="19">
        <v>1.0</v>
      </c>
      <c r="P10" s="20">
        <f t="shared" si="2"/>
        <v>1</v>
      </c>
      <c r="Q10" s="17">
        <f t="shared" si="3"/>
        <v>1</v>
      </c>
    </row>
    <row r="11">
      <c r="A11" s="13" t="s">
        <v>37</v>
      </c>
      <c r="B11" s="13" t="s">
        <v>27</v>
      </c>
      <c r="C11" s="18">
        <f>'The Data'!O11</f>
        <v>0.8048785887</v>
      </c>
      <c r="D11" s="18">
        <f>'The Data'!P11</f>
        <v>0.8531713041</v>
      </c>
      <c r="E11" s="18">
        <f>'The Data'!Q11</f>
        <v>0.9043615823</v>
      </c>
      <c r="F11" s="18">
        <f>'The Data'!R11</f>
        <v>1</v>
      </c>
      <c r="G11" s="18">
        <f>'The Data'!S11</f>
        <v>1</v>
      </c>
      <c r="H11" s="18">
        <f>'The Data'!T11</f>
        <v>1</v>
      </c>
      <c r="I11" s="18">
        <f>'The Data'!U11</f>
        <v>1</v>
      </c>
      <c r="J11" s="18">
        <f>'The Data'!V11</f>
        <v>1</v>
      </c>
      <c r="K11" s="18">
        <f>'The Data'!W11</f>
        <v>1</v>
      </c>
      <c r="L11" s="18">
        <f>'The Data'!X11</f>
        <v>1</v>
      </c>
      <c r="M11" s="18">
        <f>'The Data'!Y11</f>
        <v>1</v>
      </c>
      <c r="N11" s="18">
        <f>'The Data'!Z11</f>
        <v>1</v>
      </c>
      <c r="O11" s="19">
        <v>1.0</v>
      </c>
      <c r="P11" s="20">
        <f t="shared" si="2"/>
        <v>1</v>
      </c>
      <c r="Q11" s="17">
        <f t="shared" si="3"/>
        <v>1</v>
      </c>
    </row>
    <row r="12">
      <c r="A12" s="22" t="s">
        <v>38</v>
      </c>
      <c r="B12" s="22" t="s">
        <v>27</v>
      </c>
      <c r="C12" s="23">
        <f>'The Data'!O12</f>
        <v>6.400879071</v>
      </c>
      <c r="D12" s="23">
        <f>'The Data'!P12</f>
        <v>5.44074721</v>
      </c>
      <c r="E12" s="23">
        <f>'The Data'!Q12</f>
        <v>4.624635129</v>
      </c>
      <c r="F12" s="23">
        <f>'The Data'!R12</f>
        <v>3.93093986</v>
      </c>
      <c r="G12" s="23">
        <f>'The Data'!S12</f>
        <v>3.341298881</v>
      </c>
      <c r="H12" s="23">
        <f>'The Data'!T12</f>
        <v>2.840104049</v>
      </c>
      <c r="I12" s="23">
        <f>'The Data'!U12</f>
        <v>2.414088441</v>
      </c>
      <c r="J12" s="23">
        <f>'The Data'!V12</f>
        <v>2.051975175</v>
      </c>
      <c r="K12" s="23">
        <f>'The Data'!W12</f>
        <v>1.744178899</v>
      </c>
      <c r="L12" s="23">
        <f>'The Data'!X12</f>
        <v>1.482552064</v>
      </c>
      <c r="M12" s="23">
        <f>'The Data'!Y12</f>
        <v>1.260169254</v>
      </c>
      <c r="N12" s="23">
        <f>'The Data'!Z12</f>
        <v>1.071143866</v>
      </c>
      <c r="O12" s="24">
        <v>1.0</v>
      </c>
      <c r="P12" s="23">
        <f>MIN(C12:N12)</f>
        <v>1.071143866</v>
      </c>
      <c r="Q12" s="25">
        <f t="shared" si="3"/>
        <v>1.071143866</v>
      </c>
    </row>
    <row r="13">
      <c r="A13" s="22" t="s">
        <v>39</v>
      </c>
      <c r="B13" s="22" t="s">
        <v>27</v>
      </c>
      <c r="C13" s="26">
        <f>'The Data'!O13</f>
        <v>0.07344662841</v>
      </c>
      <c r="D13" s="26">
        <f>'The Data'!P13</f>
        <v>0.07711895983</v>
      </c>
      <c r="E13" s="26">
        <f>'The Data'!Q13</f>
        <v>0.08097490782</v>
      </c>
      <c r="F13" s="26">
        <f>'The Data'!R13</f>
        <v>0.08502365321</v>
      </c>
      <c r="G13" s="26">
        <f>'The Data'!S13</f>
        <v>0.08927483587</v>
      </c>
      <c r="H13" s="26">
        <f>'The Data'!T13</f>
        <v>0.09373857766</v>
      </c>
      <c r="I13" s="26">
        <f>'The Data'!U13</f>
        <v>0.09842550655</v>
      </c>
      <c r="J13" s="26">
        <f>'The Data'!V13</f>
        <v>0.1033467819</v>
      </c>
      <c r="K13" s="26">
        <f>'The Data'!W13</f>
        <v>0.108514121</v>
      </c>
      <c r="L13" s="26">
        <f>'The Data'!X13</f>
        <v>0.113939827</v>
      </c>
      <c r="M13" s="26">
        <f>'The Data'!Y13</f>
        <v>0.1196368184</v>
      </c>
      <c r="N13" s="26">
        <f>'The Data'!Z13</f>
        <v>0.1256186593</v>
      </c>
      <c r="O13" s="27">
        <v>0.1</v>
      </c>
      <c r="P13" s="26">
        <f>max(C13:N13)</f>
        <v>0.1256186593</v>
      </c>
      <c r="Q13" s="25">
        <f t="shared" si="3"/>
        <v>1.256186593</v>
      </c>
    </row>
    <row r="14">
      <c r="A14" s="13" t="s">
        <v>40</v>
      </c>
      <c r="B14" s="13" t="s">
        <v>27</v>
      </c>
      <c r="C14" s="18">
        <f>'The Data'!O14</f>
        <v>0.1</v>
      </c>
      <c r="D14" s="18">
        <f>'The Data'!P14</f>
        <v>0.1</v>
      </c>
      <c r="E14" s="18">
        <f>'The Data'!Q14</f>
        <v>0.1</v>
      </c>
      <c r="F14" s="18">
        <f>'The Data'!R14</f>
        <v>0.1</v>
      </c>
      <c r="G14" s="18">
        <f>'The Data'!S14</f>
        <v>0.1</v>
      </c>
      <c r="H14" s="18">
        <f>'The Data'!T14</f>
        <v>0.1</v>
      </c>
      <c r="I14" s="18">
        <f>'The Data'!U14</f>
        <v>0.1</v>
      </c>
      <c r="J14" s="18">
        <f>'The Data'!V14</f>
        <v>0.1</v>
      </c>
      <c r="K14" s="18">
        <f>'The Data'!W14</f>
        <v>0.1</v>
      </c>
      <c r="L14" s="18">
        <f>'The Data'!X14</f>
        <v>0.1</v>
      </c>
      <c r="M14" s="18">
        <f>'The Data'!Y14</f>
        <v>0.1</v>
      </c>
      <c r="N14" s="18">
        <f>'The Data'!Z14</f>
        <v>0.1</v>
      </c>
      <c r="O14" s="28" t="s">
        <v>41</v>
      </c>
      <c r="P14" s="29" t="s">
        <v>41</v>
      </c>
      <c r="Q14" s="29" t="s">
        <v>41</v>
      </c>
    </row>
    <row r="15">
      <c r="A15" s="13" t="s">
        <v>42</v>
      </c>
      <c r="B15" s="13" t="s">
        <v>27</v>
      </c>
      <c r="C15" s="18">
        <f>'The Data'!O15</f>
        <v>0.15</v>
      </c>
      <c r="D15" s="18">
        <f>'The Data'!P15</f>
        <v>0.15</v>
      </c>
      <c r="E15" s="18">
        <f>'The Data'!Q15</f>
        <v>0.15</v>
      </c>
      <c r="F15" s="18">
        <f>'The Data'!R15</f>
        <v>0.15</v>
      </c>
      <c r="G15" s="18">
        <f>'The Data'!S15</f>
        <v>0.15</v>
      </c>
      <c r="H15" s="18">
        <f>'The Data'!T15</f>
        <v>0.15</v>
      </c>
      <c r="I15" s="18">
        <f>'The Data'!U15</f>
        <v>0.15</v>
      </c>
      <c r="J15" s="18">
        <f>'The Data'!V15</f>
        <v>0.15</v>
      </c>
      <c r="K15" s="18">
        <f>'The Data'!W15</f>
        <v>0.15</v>
      </c>
      <c r="L15" s="18">
        <f>'The Data'!X15</f>
        <v>0.15</v>
      </c>
      <c r="M15" s="18">
        <f>'The Data'!Y15</f>
        <v>0.15</v>
      </c>
      <c r="N15" s="18">
        <f>'The Data'!Z15</f>
        <v>0.15</v>
      </c>
      <c r="O15" s="28" t="s">
        <v>41</v>
      </c>
      <c r="P15" s="29" t="s">
        <v>41</v>
      </c>
      <c r="Q15" s="29" t="s">
        <v>41</v>
      </c>
    </row>
    <row r="16">
      <c r="A16" s="13" t="s">
        <v>43</v>
      </c>
      <c r="B16" s="13" t="s">
        <v>27</v>
      </c>
      <c r="C16" s="18">
        <f>'The Data'!O16</f>
        <v>0.09</v>
      </c>
      <c r="D16" s="18">
        <f>'The Data'!P16</f>
        <v>0.09</v>
      </c>
      <c r="E16" s="18">
        <f>'The Data'!Q16</f>
        <v>0.09</v>
      </c>
      <c r="F16" s="18">
        <f>'The Data'!R16</f>
        <v>0.09</v>
      </c>
      <c r="G16" s="18">
        <f>'The Data'!S16</f>
        <v>0.09</v>
      </c>
      <c r="H16" s="18">
        <f>'The Data'!T16</f>
        <v>0.09</v>
      </c>
      <c r="I16" s="18">
        <f>'The Data'!U16</f>
        <v>0.09</v>
      </c>
      <c r="J16" s="18">
        <f>'The Data'!V16</f>
        <v>0.09</v>
      </c>
      <c r="K16" s="18">
        <f>'The Data'!W16</f>
        <v>0.09</v>
      </c>
      <c r="L16" s="18">
        <f>'The Data'!X16</f>
        <v>0.09</v>
      </c>
      <c r="M16" s="18">
        <f>'The Data'!Y16</f>
        <v>0.09</v>
      </c>
      <c r="N16" s="18">
        <f>'The Data'!Z16</f>
        <v>0.09</v>
      </c>
      <c r="O16" s="28" t="s">
        <v>41</v>
      </c>
      <c r="P16" s="29" t="s">
        <v>41</v>
      </c>
      <c r="Q16" s="29" t="s">
        <v>41</v>
      </c>
    </row>
    <row r="17">
      <c r="A17" s="13" t="s">
        <v>44</v>
      </c>
      <c r="B17" s="13" t="s">
        <v>27</v>
      </c>
      <c r="C17" s="18">
        <f>'The Data'!O17</f>
        <v>0.11</v>
      </c>
      <c r="D17" s="18">
        <f>'The Data'!P17</f>
        <v>0.11</v>
      </c>
      <c r="E17" s="18">
        <f>'The Data'!Q17</f>
        <v>0.11</v>
      </c>
      <c r="F17" s="18">
        <f>'The Data'!R17</f>
        <v>0.11</v>
      </c>
      <c r="G17" s="18">
        <f>'The Data'!S17</f>
        <v>0.11</v>
      </c>
      <c r="H17" s="18">
        <f>'The Data'!T17</f>
        <v>0.11</v>
      </c>
      <c r="I17" s="18">
        <f>'The Data'!U17</f>
        <v>0.11</v>
      </c>
      <c r="J17" s="18">
        <f>'The Data'!V17</f>
        <v>0.11</v>
      </c>
      <c r="K17" s="18">
        <f>'The Data'!W17</f>
        <v>0.11</v>
      </c>
      <c r="L17" s="18">
        <f>'The Data'!X17</f>
        <v>0.11</v>
      </c>
      <c r="M17" s="18">
        <f>'The Data'!Y17</f>
        <v>0.11</v>
      </c>
      <c r="N17" s="18">
        <f>'The Data'!Z17</f>
        <v>0.11</v>
      </c>
      <c r="O17" s="28" t="s">
        <v>41</v>
      </c>
      <c r="P17" s="29" t="s">
        <v>41</v>
      </c>
      <c r="Q17" s="29" t="s">
        <v>41</v>
      </c>
    </row>
    <row r="18">
      <c r="A18" s="13" t="s">
        <v>45</v>
      </c>
      <c r="B18" s="13" t="s">
        <v>46</v>
      </c>
      <c r="C18" s="14">
        <f>'The Data'!O18</f>
        <v>897.928163</v>
      </c>
      <c r="D18" s="14">
        <f>'The Data'!P18</f>
        <v>942.8245712</v>
      </c>
      <c r="E18" s="14">
        <f>'The Data'!Q18</f>
        <v>989.9657997</v>
      </c>
      <c r="F18" s="14">
        <f>'The Data'!R18</f>
        <v>1039.46409</v>
      </c>
      <c r="G18" s="14">
        <f>'The Data'!S18</f>
        <v>1091.437294</v>
      </c>
      <c r="H18" s="14">
        <f>'The Data'!T18</f>
        <v>1146.009159</v>
      </c>
      <c r="I18" s="14">
        <f>'The Data'!U18</f>
        <v>1203.309617</v>
      </c>
      <c r="J18" s="14">
        <f>'The Data'!V18</f>
        <v>1263.475098</v>
      </c>
      <c r="K18" s="14">
        <f>'The Data'!W18</f>
        <v>1326.648853</v>
      </c>
      <c r="L18" s="14">
        <f>'The Data'!X18</f>
        <v>1392.981295</v>
      </c>
      <c r="M18" s="14">
        <f>'The Data'!Y18</f>
        <v>1462.63036</v>
      </c>
      <c r="N18" s="14">
        <f>'The Data'!Z18</f>
        <v>1535.761878</v>
      </c>
      <c r="O18" s="15">
        <f t="shared" ref="O18:O29" si="4">(C18*12)*0.1+(C18*12)</f>
        <v>11852.65175</v>
      </c>
      <c r="P18" s="14">
        <f t="shared" ref="P18:P29" si="5">sum(C18:N18)</f>
        <v>14292.43618</v>
      </c>
      <c r="Q18" s="17">
        <f t="shared" ref="Q18:Q29" si="6">P18/O18</f>
        <v>1.205842918</v>
      </c>
    </row>
    <row r="19">
      <c r="A19" s="13" t="s">
        <v>47</v>
      </c>
      <c r="B19" s="13" t="s">
        <v>46</v>
      </c>
      <c r="C19" s="14">
        <f>'The Data'!O19</f>
        <v>1436.685061</v>
      </c>
      <c r="D19" s="14">
        <f>'The Data'!P19</f>
        <v>1508.519314</v>
      </c>
      <c r="E19" s="14">
        <f>'The Data'!Q19</f>
        <v>1583.94528</v>
      </c>
      <c r="F19" s="14">
        <f>'The Data'!R19</f>
        <v>1663.142544</v>
      </c>
      <c r="G19" s="14">
        <f>'The Data'!S19</f>
        <v>1746.299671</v>
      </c>
      <c r="H19" s="14">
        <f>'The Data'!T19</f>
        <v>1833.614654</v>
      </c>
      <c r="I19" s="14">
        <f>'The Data'!U19</f>
        <v>1925.295387</v>
      </c>
      <c r="J19" s="14">
        <f>'The Data'!V19</f>
        <v>2021.560156</v>
      </c>
      <c r="K19" s="14">
        <f>'The Data'!W19</f>
        <v>2122.638164</v>
      </c>
      <c r="L19" s="14">
        <f>'The Data'!X19</f>
        <v>2228.770072</v>
      </c>
      <c r="M19" s="14">
        <f>'The Data'!Y19</f>
        <v>2340.208576</v>
      </c>
      <c r="N19" s="14">
        <f>'The Data'!Z19</f>
        <v>2457.219005</v>
      </c>
      <c r="O19" s="15">
        <f t="shared" si="4"/>
        <v>18964.2428</v>
      </c>
      <c r="P19" s="30">
        <f t="shared" si="5"/>
        <v>22867.89788</v>
      </c>
      <c r="Q19" s="17">
        <f t="shared" si="6"/>
        <v>1.205842918</v>
      </c>
    </row>
    <row r="20">
      <c r="A20" s="13" t="s">
        <v>48</v>
      </c>
      <c r="B20" s="13" t="s">
        <v>49</v>
      </c>
      <c r="C20" s="14">
        <f>'The Data'!O20</f>
        <v>3412.127019</v>
      </c>
      <c r="D20" s="14">
        <f>'The Data'!P20</f>
        <v>3582.73337</v>
      </c>
      <c r="E20" s="14">
        <f>'The Data'!Q20</f>
        <v>3761.870039</v>
      </c>
      <c r="F20" s="14">
        <f>'The Data'!R20</f>
        <v>3949.963541</v>
      </c>
      <c r="G20" s="14">
        <f>'The Data'!S20</f>
        <v>4147.461718</v>
      </c>
      <c r="H20" s="14">
        <f>'The Data'!T20</f>
        <v>4354.834804</v>
      </c>
      <c r="I20" s="14">
        <f>'The Data'!U20</f>
        <v>4572.576544</v>
      </c>
      <c r="J20" s="14">
        <f>'The Data'!V20</f>
        <v>4801.205371</v>
      </c>
      <c r="K20" s="14">
        <f>'The Data'!W20</f>
        <v>5041.26564</v>
      </c>
      <c r="L20" s="14">
        <f>'The Data'!X20</f>
        <v>5293.328922</v>
      </c>
      <c r="M20" s="14">
        <f>'The Data'!Y20</f>
        <v>5557.995368</v>
      </c>
      <c r="N20" s="14">
        <f>'The Data'!Z20</f>
        <v>5835.895136</v>
      </c>
      <c r="O20" s="15">
        <f t="shared" si="4"/>
        <v>45040.07666</v>
      </c>
      <c r="P20" s="14">
        <f t="shared" si="5"/>
        <v>54311.25747</v>
      </c>
      <c r="Q20" s="17">
        <f t="shared" si="6"/>
        <v>1.205842918</v>
      </c>
    </row>
    <row r="21">
      <c r="A21" s="13" t="s">
        <v>50</v>
      </c>
      <c r="B21" s="13" t="s">
        <v>49</v>
      </c>
      <c r="C21" s="14">
        <f>'The Data'!O21</f>
        <v>4130.46955</v>
      </c>
      <c r="D21" s="14">
        <f>'The Data'!P21</f>
        <v>4336.993027</v>
      </c>
      <c r="E21" s="14">
        <f>'The Data'!Q21</f>
        <v>4553.842679</v>
      </c>
      <c r="F21" s="14">
        <f>'The Data'!R21</f>
        <v>4781.534813</v>
      </c>
      <c r="G21" s="14">
        <f>'The Data'!S21</f>
        <v>5020.611553</v>
      </c>
      <c r="H21" s="14">
        <f>'The Data'!T21</f>
        <v>5271.642131</v>
      </c>
      <c r="I21" s="14">
        <f>'The Data'!U21</f>
        <v>5535.224237</v>
      </c>
      <c r="J21" s="14">
        <f>'The Data'!V21</f>
        <v>5811.985449</v>
      </c>
      <c r="K21" s="14">
        <f>'The Data'!W21</f>
        <v>6102.584722</v>
      </c>
      <c r="L21" s="14">
        <f>'The Data'!X21</f>
        <v>6407.713958</v>
      </c>
      <c r="M21" s="14">
        <f>'The Data'!Y21</f>
        <v>6728.099656</v>
      </c>
      <c r="N21" s="14">
        <f>'The Data'!Z21</f>
        <v>7064.504639</v>
      </c>
      <c r="O21" s="15">
        <f t="shared" si="4"/>
        <v>54522.19806</v>
      </c>
      <c r="P21" s="14">
        <f t="shared" si="5"/>
        <v>65745.20641</v>
      </c>
      <c r="Q21" s="17">
        <f t="shared" si="6"/>
        <v>1.205842918</v>
      </c>
    </row>
    <row r="22">
      <c r="A22" s="13" t="s">
        <v>51</v>
      </c>
      <c r="B22" s="13" t="s">
        <v>46</v>
      </c>
      <c r="C22" s="14">
        <f>'The Data'!O22</f>
        <v>7183.425304</v>
      </c>
      <c r="D22" s="14">
        <f>'The Data'!P22</f>
        <v>7542.596569</v>
      </c>
      <c r="E22" s="14">
        <f>'The Data'!Q22</f>
        <v>7919.726398</v>
      </c>
      <c r="F22" s="14">
        <f>'The Data'!R22</f>
        <v>8315.712718</v>
      </c>
      <c r="G22" s="14">
        <f>'The Data'!S22</f>
        <v>8731.498354</v>
      </c>
      <c r="H22" s="14">
        <f>'The Data'!T22</f>
        <v>9168.073271</v>
      </c>
      <c r="I22" s="14">
        <f>'The Data'!U22</f>
        <v>9626.476935</v>
      </c>
      <c r="J22" s="14">
        <f>'The Data'!V22</f>
        <v>10107.80078</v>
      </c>
      <c r="K22" s="14">
        <f>'The Data'!W22</f>
        <v>10613.19082</v>
      </c>
      <c r="L22" s="14">
        <f>'The Data'!X22</f>
        <v>11143.85036</v>
      </c>
      <c r="M22" s="14">
        <f>'The Data'!Y22</f>
        <v>11701.04288</v>
      </c>
      <c r="N22" s="14">
        <f>'The Data'!Z22</f>
        <v>12286.09502</v>
      </c>
      <c r="O22" s="15">
        <f t="shared" si="4"/>
        <v>94821.21401</v>
      </c>
      <c r="P22" s="14">
        <f t="shared" si="5"/>
        <v>114339.4894</v>
      </c>
      <c r="Q22" s="17">
        <f t="shared" si="6"/>
        <v>1.205842918</v>
      </c>
    </row>
    <row r="23">
      <c r="A23" s="22" t="s">
        <v>10</v>
      </c>
      <c r="B23" s="22" t="s">
        <v>46</v>
      </c>
      <c r="C23" s="31">
        <f>'The Data'!O23</f>
        <v>30529.55754</v>
      </c>
      <c r="D23" s="31">
        <f>'The Data'!P23</f>
        <v>32056.03542</v>
      </c>
      <c r="E23" s="31">
        <f>'The Data'!Q23</f>
        <v>33658.83719</v>
      </c>
      <c r="F23" s="31">
        <f>'The Data'!R23</f>
        <v>35341.77905</v>
      </c>
      <c r="G23" s="31">
        <f>'The Data'!S23</f>
        <v>37108.868</v>
      </c>
      <c r="H23" s="31">
        <f>'The Data'!T23</f>
        <v>38964.3114</v>
      </c>
      <c r="I23" s="31">
        <f>'The Data'!U23</f>
        <v>40912.52697</v>
      </c>
      <c r="J23" s="31">
        <f>'The Data'!V23</f>
        <v>42958.15332</v>
      </c>
      <c r="K23" s="31">
        <f>'The Data'!W23</f>
        <v>45106.06099</v>
      </c>
      <c r="L23" s="31">
        <f>'The Data'!X23</f>
        <v>47361.36404</v>
      </c>
      <c r="M23" s="31">
        <f>'The Data'!Y23</f>
        <v>49729.43224</v>
      </c>
      <c r="N23" s="31">
        <f>'The Data'!Z23</f>
        <v>52215.90385</v>
      </c>
      <c r="O23" s="32">
        <f t="shared" si="4"/>
        <v>402990.1596</v>
      </c>
      <c r="P23" s="31">
        <f t="shared" si="5"/>
        <v>485942.83</v>
      </c>
      <c r="Q23" s="25">
        <f t="shared" si="6"/>
        <v>1.205842918</v>
      </c>
    </row>
    <row r="24">
      <c r="A24" s="13" t="s">
        <v>52</v>
      </c>
      <c r="B24" s="13" t="s">
        <v>46</v>
      </c>
      <c r="C24" s="14">
        <f>'The Data'!O24</f>
        <v>35917.12652</v>
      </c>
      <c r="D24" s="14">
        <f>'The Data'!P24</f>
        <v>37712.98285</v>
      </c>
      <c r="E24" s="14">
        <f>'The Data'!Q24</f>
        <v>39598.63199</v>
      </c>
      <c r="F24" s="14">
        <f>'The Data'!R24</f>
        <v>41578.56359</v>
      </c>
      <c r="G24" s="14">
        <f>'The Data'!S24</f>
        <v>43657.49177</v>
      </c>
      <c r="H24" s="14">
        <f>'The Data'!T24</f>
        <v>45840.36636</v>
      </c>
      <c r="I24" s="14">
        <f>'The Data'!U24</f>
        <v>48132.38467</v>
      </c>
      <c r="J24" s="14">
        <f>'The Data'!V24</f>
        <v>50539.00391</v>
      </c>
      <c r="K24" s="14">
        <f>'The Data'!W24</f>
        <v>53065.9541</v>
      </c>
      <c r="L24" s="14">
        <f>'The Data'!X24</f>
        <v>55719.25181</v>
      </c>
      <c r="M24" s="14">
        <f>'The Data'!Y24</f>
        <v>58505.2144</v>
      </c>
      <c r="N24" s="14">
        <f>'The Data'!Z24</f>
        <v>61430.47512</v>
      </c>
      <c r="O24" s="15">
        <f t="shared" si="4"/>
        <v>474106.0701</v>
      </c>
      <c r="P24" s="14">
        <f t="shared" si="5"/>
        <v>571697.4471</v>
      </c>
      <c r="Q24" s="17">
        <f t="shared" si="6"/>
        <v>1.205842918</v>
      </c>
    </row>
    <row r="25">
      <c r="A25" s="13" t="s">
        <v>53</v>
      </c>
      <c r="B25" s="13" t="s">
        <v>46</v>
      </c>
      <c r="C25" s="14">
        <f>'The Data'!O25</f>
        <v>28733.70122</v>
      </c>
      <c r="D25" s="14">
        <f>'The Data'!P25</f>
        <v>30170.38628</v>
      </c>
      <c r="E25" s="14">
        <f>'The Data'!Q25</f>
        <v>31678.90559</v>
      </c>
      <c r="F25" s="14">
        <f>'The Data'!R25</f>
        <v>33262.85087</v>
      </c>
      <c r="G25" s="14">
        <f>'The Data'!S25</f>
        <v>34925.99341</v>
      </c>
      <c r="H25" s="14">
        <f>'The Data'!T25</f>
        <v>36672.29308</v>
      </c>
      <c r="I25" s="14">
        <f>'The Data'!U25</f>
        <v>38505.90774</v>
      </c>
      <c r="J25" s="14">
        <f>'The Data'!V25</f>
        <v>40431.20313</v>
      </c>
      <c r="K25" s="14">
        <f>'The Data'!W25</f>
        <v>42452.76328</v>
      </c>
      <c r="L25" s="14">
        <f>'The Data'!X25</f>
        <v>44575.40145</v>
      </c>
      <c r="M25" s="14">
        <f>'The Data'!Y25</f>
        <v>46804.17152</v>
      </c>
      <c r="N25" s="14">
        <f>'The Data'!Z25</f>
        <v>49144.38009</v>
      </c>
      <c r="O25" s="15">
        <f t="shared" si="4"/>
        <v>379284.8561</v>
      </c>
      <c r="P25" s="14">
        <f t="shared" si="5"/>
        <v>457357.9577</v>
      </c>
      <c r="Q25" s="17">
        <f t="shared" si="6"/>
        <v>1.205842918</v>
      </c>
    </row>
    <row r="26">
      <c r="A26" s="13" t="s">
        <v>54</v>
      </c>
      <c r="B26" s="13" t="s">
        <v>46</v>
      </c>
      <c r="C26" s="14">
        <f>'The Data'!O26</f>
        <v>7183.425304</v>
      </c>
      <c r="D26" s="14">
        <f>'The Data'!P26</f>
        <v>7542.596569</v>
      </c>
      <c r="E26" s="14">
        <f>'The Data'!Q26</f>
        <v>7919.726398</v>
      </c>
      <c r="F26" s="14">
        <f>'The Data'!R26</f>
        <v>8315.712718</v>
      </c>
      <c r="G26" s="14">
        <f>'The Data'!S26</f>
        <v>8731.498354</v>
      </c>
      <c r="H26" s="14">
        <f>'The Data'!T26</f>
        <v>9168.073271</v>
      </c>
      <c r="I26" s="14">
        <f>'The Data'!U26</f>
        <v>9626.476935</v>
      </c>
      <c r="J26" s="14">
        <f>'The Data'!V26</f>
        <v>10107.80078</v>
      </c>
      <c r="K26" s="14">
        <f>'The Data'!W26</f>
        <v>10613.19082</v>
      </c>
      <c r="L26" s="14">
        <f>'The Data'!X26</f>
        <v>11143.85036</v>
      </c>
      <c r="M26" s="14">
        <f>'The Data'!Y26</f>
        <v>11701.04288</v>
      </c>
      <c r="N26" s="14">
        <f>'The Data'!Z26</f>
        <v>12286.09502</v>
      </c>
      <c r="O26" s="15">
        <f t="shared" si="4"/>
        <v>94821.21401</v>
      </c>
      <c r="P26" s="14">
        <f t="shared" si="5"/>
        <v>114339.4894</v>
      </c>
      <c r="Q26" s="17">
        <f t="shared" si="6"/>
        <v>1.205842918</v>
      </c>
    </row>
    <row r="27">
      <c r="A27" s="22" t="s">
        <v>55</v>
      </c>
      <c r="B27" s="22" t="s">
        <v>46</v>
      </c>
      <c r="C27" s="31">
        <f>'The Data'!O27</f>
        <v>179585.6326</v>
      </c>
      <c r="D27" s="31">
        <f>'The Data'!P27</f>
        <v>188564.9142</v>
      </c>
      <c r="E27" s="31">
        <f>'The Data'!Q27</f>
        <v>197993.1599</v>
      </c>
      <c r="F27" s="31">
        <f>'The Data'!R27</f>
        <v>207892.8179</v>
      </c>
      <c r="G27" s="31">
        <f>'The Data'!S27</f>
        <v>218287.4588</v>
      </c>
      <c r="H27" s="31">
        <f>'The Data'!T27</f>
        <v>229201.8318</v>
      </c>
      <c r="I27" s="31">
        <f>'The Data'!U27</f>
        <v>240661.9234</v>
      </c>
      <c r="J27" s="31">
        <f>'The Data'!V27</f>
        <v>252695.0195</v>
      </c>
      <c r="K27" s="31">
        <f>'The Data'!W27</f>
        <v>265329.7705</v>
      </c>
      <c r="L27" s="31">
        <f>'The Data'!X27</f>
        <v>278596.259</v>
      </c>
      <c r="M27" s="31">
        <f>'The Data'!Y27</f>
        <v>292526.072</v>
      </c>
      <c r="N27" s="31">
        <f>'The Data'!Z27</f>
        <v>307152.3756</v>
      </c>
      <c r="O27" s="32">
        <f t="shared" si="4"/>
        <v>2370530.35</v>
      </c>
      <c r="P27" s="31">
        <f t="shared" si="5"/>
        <v>2858487.235</v>
      </c>
      <c r="Q27" s="25">
        <f t="shared" si="6"/>
        <v>1.205842918</v>
      </c>
    </row>
    <row r="28">
      <c r="A28" s="13" t="s">
        <v>56</v>
      </c>
      <c r="B28" s="13" t="s">
        <v>46</v>
      </c>
      <c r="C28" s="30">
        <f>'The Data'!O28</f>
        <v>107751.3796</v>
      </c>
      <c r="D28" s="30">
        <f>'The Data'!P28</f>
        <v>113138.9485</v>
      </c>
      <c r="E28" s="30">
        <f>'The Data'!Q28</f>
        <v>118795.896</v>
      </c>
      <c r="F28" s="30">
        <f>'The Data'!R28</f>
        <v>124735.6908</v>
      </c>
      <c r="G28" s="30">
        <f>'The Data'!S28</f>
        <v>130972.4753</v>
      </c>
      <c r="H28" s="30">
        <f>'The Data'!T28</f>
        <v>137521.0991</v>
      </c>
      <c r="I28" s="30">
        <f>'The Data'!U28</f>
        <v>144397.154</v>
      </c>
      <c r="J28" s="30">
        <f>'The Data'!V28</f>
        <v>151617.0117</v>
      </c>
      <c r="K28" s="30">
        <f>'The Data'!W28</f>
        <v>159197.8623</v>
      </c>
      <c r="L28" s="30">
        <f>'The Data'!X28</f>
        <v>167157.7554</v>
      </c>
      <c r="M28" s="30">
        <f>'The Data'!Y28</f>
        <v>175515.6432</v>
      </c>
      <c r="N28" s="30">
        <f>'The Data'!Z28</f>
        <v>184291.4254</v>
      </c>
      <c r="O28" s="15">
        <f t="shared" si="4"/>
        <v>1422318.21</v>
      </c>
      <c r="P28" s="30">
        <f t="shared" si="5"/>
        <v>1715092.341</v>
      </c>
      <c r="Q28" s="17">
        <f t="shared" si="6"/>
        <v>1.205842918</v>
      </c>
    </row>
    <row r="29">
      <c r="A29" s="13" t="s">
        <v>57</v>
      </c>
      <c r="B29" s="13" t="s">
        <v>46</v>
      </c>
      <c r="C29" s="30">
        <f>'The Data'!O29</f>
        <v>71834.25304</v>
      </c>
      <c r="D29" s="30">
        <f>'The Data'!P29</f>
        <v>75425.96569</v>
      </c>
      <c r="E29" s="30">
        <f>'The Data'!Q29</f>
        <v>79197.26398</v>
      </c>
      <c r="F29" s="30">
        <f>'The Data'!R29</f>
        <v>83157.12718</v>
      </c>
      <c r="G29" s="30">
        <f>'The Data'!S29</f>
        <v>87314.98354</v>
      </c>
      <c r="H29" s="30">
        <f>'The Data'!T29</f>
        <v>91680.73271</v>
      </c>
      <c r="I29" s="30">
        <f>'The Data'!U29</f>
        <v>96264.76935</v>
      </c>
      <c r="J29" s="30">
        <f>'The Data'!V29</f>
        <v>101078.0078</v>
      </c>
      <c r="K29" s="30">
        <f>'The Data'!W29</f>
        <v>106131.9082</v>
      </c>
      <c r="L29" s="30">
        <f>'The Data'!X29</f>
        <v>111438.5036</v>
      </c>
      <c r="M29" s="30">
        <f>'The Data'!Y29</f>
        <v>117010.4288</v>
      </c>
      <c r="N29" s="30">
        <f>'The Data'!Z29</f>
        <v>122860.9502</v>
      </c>
      <c r="O29" s="15">
        <f t="shared" si="4"/>
        <v>948212.1401</v>
      </c>
      <c r="P29" s="30">
        <f t="shared" si="5"/>
        <v>1143394.894</v>
      </c>
      <c r="Q29" s="17">
        <f t="shared" si="6"/>
        <v>1.205842918</v>
      </c>
    </row>
  </sheetData>
  <conditionalFormatting sqref="Q2:Q13 Q18:Q29">
    <cfRule type="cellIs" dxfId="0" priority="1" operator="lessThan">
      <formula>"100%"</formula>
    </cfRule>
  </conditionalFormatting>
  <conditionalFormatting sqref="Q18:Q29">
    <cfRule type="cellIs" dxfId="0" priority="2" operator="lessThan">
      <formula>"100%"</formula>
    </cfRule>
  </conditionalFormatting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8.75"/>
    <col customWidth="1" min="2" max="2" width="15.88"/>
    <col customWidth="1" min="3" max="3" width="9.88"/>
    <col customWidth="1" min="4" max="4" width="10.13"/>
    <col customWidth="1" min="5" max="5" width="7.88"/>
    <col customWidth="1" min="6" max="6" width="7.63"/>
    <col customWidth="1" min="7" max="7" width="8.13"/>
    <col customWidth="1" min="8" max="8" width="7.63"/>
    <col customWidth="1" min="9" max="9" width="7.13"/>
    <col customWidth="1" min="10" max="11" width="8.0"/>
    <col customWidth="1" min="12" max="12" width="7.63"/>
    <col customWidth="1" min="13" max="14" width="8.0"/>
  </cols>
  <sheetData>
    <row r="1">
      <c r="A1" s="8" t="s">
        <v>21</v>
      </c>
      <c r="B1" s="8" t="s">
        <v>22</v>
      </c>
      <c r="C1" s="9">
        <v>44197.0</v>
      </c>
      <c r="D1" s="9">
        <v>44228.0</v>
      </c>
      <c r="E1" s="9">
        <v>44256.0</v>
      </c>
      <c r="F1" s="9">
        <v>44287.0</v>
      </c>
      <c r="G1" s="9">
        <v>44317.0</v>
      </c>
      <c r="H1" s="9">
        <v>44348.0</v>
      </c>
      <c r="I1" s="9">
        <v>44378.0</v>
      </c>
      <c r="J1" s="9">
        <v>44409.0</v>
      </c>
      <c r="K1" s="9">
        <v>44440.0</v>
      </c>
      <c r="L1" s="9">
        <v>44470.0</v>
      </c>
      <c r="M1" s="9">
        <v>44501.0</v>
      </c>
      <c r="N1" s="9">
        <v>44531.0</v>
      </c>
    </row>
    <row r="2">
      <c r="A2" s="13" t="s">
        <v>26</v>
      </c>
      <c r="B2" s="13" t="s">
        <v>27</v>
      </c>
      <c r="C2" s="33">
        <f>(('The Data'!O2-'The Data'!C2)/'The Data'!C2)</f>
        <v>0.795856326</v>
      </c>
      <c r="D2" s="33">
        <f>(('The Data'!P2-'The Data'!D2)/'The Data'!D2)</f>
        <v>0.795856326</v>
      </c>
      <c r="E2" s="33">
        <f>(('The Data'!Q2-'The Data'!E2)/'The Data'!E2)</f>
        <v>0.795856326</v>
      </c>
      <c r="F2" s="33">
        <f>(('The Data'!R2-'The Data'!F2)/'The Data'!F2)</f>
        <v>0.795856326</v>
      </c>
      <c r="G2" s="33">
        <f>(('The Data'!S2-'The Data'!G2)/'The Data'!G2)</f>
        <v>0.795856326</v>
      </c>
      <c r="H2" s="33">
        <f>(('The Data'!T2-'The Data'!H2)/'The Data'!H2)</f>
        <v>0.795856326</v>
      </c>
      <c r="I2" s="33">
        <f>(('The Data'!U2-'The Data'!I2)/'The Data'!I2)</f>
        <v>0.795856326</v>
      </c>
      <c r="J2" s="33">
        <f>(('The Data'!V2-'The Data'!J2)/'The Data'!J2)</f>
        <v>0.795856326</v>
      </c>
      <c r="K2" s="33">
        <f>(('The Data'!W2-'The Data'!K2)/'The Data'!K2)</f>
        <v>0.795856326</v>
      </c>
      <c r="L2" s="33">
        <f>(('The Data'!X2-'The Data'!L2)/'The Data'!L2)</f>
        <v>0.795856326</v>
      </c>
      <c r="M2" s="33">
        <f>(('The Data'!Y2-'The Data'!M2)/'The Data'!M2)</f>
        <v>0.795856326</v>
      </c>
      <c r="N2" s="33">
        <f>(('The Data'!Z2-'The Data'!N2)/'The Data'!N2)</f>
        <v>0.795856326</v>
      </c>
    </row>
    <row r="3">
      <c r="A3" s="13" t="s">
        <v>28</v>
      </c>
      <c r="B3" s="13" t="s">
        <v>29</v>
      </c>
      <c r="C3" s="33">
        <f>(('The Data'!O3-'The Data'!C3)/'The Data'!C3)</f>
        <v>0.795856326</v>
      </c>
      <c r="D3" s="33">
        <f>(('The Data'!P3-'The Data'!D3)/'The Data'!D3)</f>
        <v>0.795856326</v>
      </c>
      <c r="E3" s="33">
        <f>(('The Data'!Q3-'The Data'!E3)/'The Data'!E3)</f>
        <v>0.795856326</v>
      </c>
      <c r="F3" s="33">
        <f>(('The Data'!R3-'The Data'!F3)/'The Data'!F3)</f>
        <v>0.795856326</v>
      </c>
      <c r="G3" s="33">
        <f>(('The Data'!S3-'The Data'!G3)/'The Data'!G3)</f>
        <v>0.795856326</v>
      </c>
      <c r="H3" s="33">
        <f>(('The Data'!T3-'The Data'!H3)/'The Data'!H3)</f>
        <v>0.795856326</v>
      </c>
      <c r="I3" s="33">
        <f>(('The Data'!U3-'The Data'!I3)/'The Data'!I3)</f>
        <v>0.795856326</v>
      </c>
      <c r="J3" s="33">
        <f>(('The Data'!V3-'The Data'!J3)/'The Data'!J3)</f>
        <v>0.795856326</v>
      </c>
      <c r="K3" s="33">
        <f>(('The Data'!W3-'The Data'!K3)/'The Data'!K3)</f>
        <v>0.795856326</v>
      </c>
      <c r="L3" s="33">
        <f>(('The Data'!X3-'The Data'!L3)/'The Data'!L3)</f>
        <v>0.795856326</v>
      </c>
      <c r="M3" s="33">
        <f>(('The Data'!Y3-'The Data'!M3)/'The Data'!M3)</f>
        <v>0.795856326</v>
      </c>
      <c r="N3" s="33">
        <f>(('The Data'!Z3-'The Data'!N3)/'The Data'!N3)</f>
        <v>0.795856326</v>
      </c>
    </row>
    <row r="4">
      <c r="A4" s="13" t="s">
        <v>30</v>
      </c>
      <c r="B4" s="13" t="s">
        <v>27</v>
      </c>
      <c r="C4" s="33">
        <f>(('The Data'!O4-'The Data'!C4)/'The Data'!C4)</f>
        <v>0.795856326</v>
      </c>
      <c r="D4" s="33">
        <f>(('The Data'!P4-'The Data'!D4)/'The Data'!D4)</f>
        <v>0.795856326</v>
      </c>
      <c r="E4" s="33">
        <f>(('The Data'!Q4-'The Data'!E4)/'The Data'!E4)</f>
        <v>0.795856326</v>
      </c>
      <c r="F4" s="33">
        <f>(('The Data'!R4-'The Data'!F4)/'The Data'!F4)</f>
        <v>0.795856326</v>
      </c>
      <c r="G4" s="33">
        <f>(('The Data'!S4-'The Data'!G4)/'The Data'!G4)</f>
        <v>0.795856326</v>
      </c>
      <c r="H4" s="33">
        <f>(('The Data'!T4-'The Data'!H4)/'The Data'!H4)</f>
        <v>0.795856326</v>
      </c>
      <c r="I4" s="33">
        <f>(('The Data'!U4-'The Data'!I4)/'The Data'!I4)</f>
        <v>0.795856326</v>
      </c>
      <c r="J4" s="33">
        <f>(('The Data'!V4-'The Data'!J4)/'The Data'!J4)</f>
        <v>0.7767033253</v>
      </c>
      <c r="K4" s="33">
        <f>(('The Data'!W4-'The Data'!K4)/'The Data'!K4)</f>
        <v>0.6920984051</v>
      </c>
      <c r="L4" s="33">
        <f>(('The Data'!X4-'The Data'!L4)/'The Data'!L4)</f>
        <v>0.6115222905</v>
      </c>
      <c r="M4" s="33">
        <f>(('The Data'!Y4-'The Data'!M4)/'The Data'!M4)</f>
        <v>0.5347831339</v>
      </c>
      <c r="N4" s="33">
        <f>(('The Data'!Z4-'The Data'!N4)/'The Data'!N4)</f>
        <v>0.4616982227</v>
      </c>
    </row>
    <row r="5">
      <c r="A5" s="13" t="s">
        <v>31</v>
      </c>
      <c r="B5" s="13" t="s">
        <v>27</v>
      </c>
      <c r="C5" s="33">
        <f>(('The Data'!O5-'The Data'!C5)/'The Data'!C5)</f>
        <v>-0.4596399123</v>
      </c>
      <c r="D5" s="33">
        <f>(('The Data'!P5-'The Data'!D5)/'The Data'!D5)</f>
        <v>-0.4596399123</v>
      </c>
      <c r="E5" s="33">
        <f>(('The Data'!Q5-'The Data'!E5)/'The Data'!E5)</f>
        <v>-0.4596399123</v>
      </c>
      <c r="F5" s="33">
        <f>(('The Data'!R5-'The Data'!F5)/'The Data'!F5)</f>
        <v>-0.4596399123</v>
      </c>
      <c r="G5" s="33">
        <f>(('The Data'!S5-'The Data'!G5)/'The Data'!G5)</f>
        <v>-0.4596399123</v>
      </c>
      <c r="H5" s="33">
        <f>(('The Data'!T5-'The Data'!H5)/'The Data'!H5)</f>
        <v>-0.4596399123</v>
      </c>
      <c r="I5" s="33">
        <f>(('The Data'!U5-'The Data'!I5)/'The Data'!I5)</f>
        <v>-0.4596399123</v>
      </c>
      <c r="J5" s="33">
        <f>(('The Data'!V5-'The Data'!J5)/'The Data'!J5)</f>
        <v>-0.4596399123</v>
      </c>
      <c r="K5" s="33">
        <f>(('The Data'!W5-'The Data'!K5)/'The Data'!K5)</f>
        <v>-0.4596399123</v>
      </c>
      <c r="L5" s="33">
        <f>(('The Data'!X5-'The Data'!L5)/'The Data'!L5)</f>
        <v>-0.4596399123</v>
      </c>
      <c r="M5" s="33">
        <f>(('The Data'!Y5-'The Data'!M5)/'The Data'!M5)</f>
        <v>-0.4596399123</v>
      </c>
      <c r="N5" s="33">
        <f>(('The Data'!Z5-'The Data'!N5)/'The Data'!N5)</f>
        <v>-0.4596399123</v>
      </c>
    </row>
    <row r="6">
      <c r="A6" s="13" t="s">
        <v>32</v>
      </c>
      <c r="B6" s="13" t="s">
        <v>27</v>
      </c>
      <c r="C6" s="33">
        <f>(('The Data'!O6-'The Data'!C6)/'The Data'!C6)</f>
        <v>-0.4596399123</v>
      </c>
      <c r="D6" s="33">
        <f>(('The Data'!P6-'The Data'!D6)/'The Data'!D6)</f>
        <v>-0.4596399123</v>
      </c>
      <c r="E6" s="33">
        <f>(('The Data'!Q6-'The Data'!E6)/'The Data'!E6)</f>
        <v>-0.4596399123</v>
      </c>
      <c r="F6" s="33">
        <f>(('The Data'!R6-'The Data'!F6)/'The Data'!F6)</f>
        <v>-0.4596399123</v>
      </c>
      <c r="G6" s="33">
        <f>(('The Data'!S6-'The Data'!G6)/'The Data'!G6)</f>
        <v>-0.4596399123</v>
      </c>
      <c r="H6" s="33">
        <f>(('The Data'!T6-'The Data'!H6)/'The Data'!H6)</f>
        <v>-0.4596399123</v>
      </c>
      <c r="I6" s="33">
        <f>(('The Data'!U6-'The Data'!I6)/'The Data'!I6)</f>
        <v>-0.4596399123</v>
      </c>
      <c r="J6" s="33">
        <f>(('The Data'!V6-'The Data'!J6)/'The Data'!J6)</f>
        <v>-0.4596399123</v>
      </c>
      <c r="K6" s="33">
        <f>(('The Data'!W6-'The Data'!K6)/'The Data'!K6)</f>
        <v>-0.4596399123</v>
      </c>
      <c r="L6" s="33">
        <f>(('The Data'!X6-'The Data'!L6)/'The Data'!L6)</f>
        <v>-0.4596399123</v>
      </c>
      <c r="M6" s="33">
        <f>(('The Data'!Y6-'The Data'!M6)/'The Data'!M6)</f>
        <v>-0.4596399123</v>
      </c>
      <c r="N6" s="33">
        <f>(('The Data'!Z6-'The Data'!N6)/'The Data'!N6)</f>
        <v>-0.4596399123</v>
      </c>
    </row>
    <row r="7">
      <c r="A7" s="13" t="s">
        <v>33</v>
      </c>
      <c r="B7" s="13" t="s">
        <v>27</v>
      </c>
      <c r="C7" s="33">
        <f>(('The Data'!O7-'The Data'!C7)/'The Data'!C7)</f>
        <v>0.2682417946</v>
      </c>
      <c r="D7" s="33">
        <f>(('The Data'!P7-'The Data'!D7)/'The Data'!D7)</f>
        <v>0.2682417946</v>
      </c>
      <c r="E7" s="33">
        <f>(('The Data'!Q7-'The Data'!E7)/'The Data'!E7)</f>
        <v>0.2682417946</v>
      </c>
      <c r="F7" s="33">
        <f>(('The Data'!R7-'The Data'!F7)/'The Data'!F7)</f>
        <v>0.2564297794</v>
      </c>
      <c r="G7" s="33">
        <f>(('The Data'!S7-'The Data'!G7)/'The Data'!G7)</f>
        <v>0.2317939014</v>
      </c>
      <c r="H7" s="33">
        <f>(('The Data'!T7-'The Data'!H7)/'The Data'!H7)</f>
        <v>0.2076410798</v>
      </c>
      <c r="I7" s="33">
        <f>(('The Data'!U7-'The Data'!I7)/'The Data'!I7)</f>
        <v>0.1839618429</v>
      </c>
      <c r="J7" s="33">
        <f>(('The Data'!V7-'The Data'!J7)/'The Data'!J7)</f>
        <v>0.1607469048</v>
      </c>
      <c r="K7" s="33">
        <f>(('The Data'!W7-'The Data'!K7)/'The Data'!K7)</f>
        <v>0.1379871616</v>
      </c>
      <c r="L7" s="33">
        <f>(('The Data'!X7-'The Data'!L7)/'The Data'!L7)</f>
        <v>0.1156736878</v>
      </c>
      <c r="M7" s="33">
        <f>(('The Data'!Y7-'The Data'!M7)/'The Data'!M7)</f>
        <v>0.09379773317</v>
      </c>
      <c r="N7" s="33">
        <f>(('The Data'!Z7-'The Data'!N7)/'The Data'!N7)</f>
        <v>0.07235071879</v>
      </c>
    </row>
    <row r="8">
      <c r="A8" s="13" t="s">
        <v>34</v>
      </c>
      <c r="B8" s="13" t="s">
        <v>27</v>
      </c>
      <c r="C8" s="33">
        <f>(('The Data'!O8-'The Data'!C8)/'The Data'!C8)</f>
        <v>0.2682417946</v>
      </c>
      <c r="D8" s="33">
        <f>(('The Data'!P8-'The Data'!D8)/'The Data'!D8)</f>
        <v>0.2682417946</v>
      </c>
      <c r="E8" s="33">
        <f>(('The Data'!Q8-'The Data'!E8)/'The Data'!E8)</f>
        <v>0.2682417946</v>
      </c>
      <c r="F8" s="33">
        <f>(('The Data'!R8-'The Data'!F8)/'The Data'!F8)</f>
        <v>0.3461747636</v>
      </c>
      <c r="G8" s="33">
        <f>(('The Data'!S8-'The Data'!G8)/'The Data'!G8)</f>
        <v>0.31977918</v>
      </c>
      <c r="H8" s="33">
        <f>(('The Data'!T8-'The Data'!H8)/'The Data'!H8)</f>
        <v>0.2939011569</v>
      </c>
      <c r="I8" s="33">
        <f>(('The Data'!U8-'The Data'!I8)/'The Data'!I8)</f>
        <v>0.268530546</v>
      </c>
      <c r="J8" s="33">
        <f>(('The Data'!V8-'The Data'!J8)/'The Data'!J8)</f>
        <v>0.243657398</v>
      </c>
      <c r="K8" s="33">
        <f>(('The Data'!W8-'The Data'!K8)/'The Data'!K8)</f>
        <v>0.2192719588</v>
      </c>
      <c r="L8" s="33">
        <f>(('The Data'!X8-'The Data'!L8)/'The Data'!L8)</f>
        <v>0.1953646655</v>
      </c>
      <c r="M8" s="33">
        <f>(('The Data'!Y8-'The Data'!M8)/'The Data'!M8)</f>
        <v>0.1719261427</v>
      </c>
      <c r="N8" s="33">
        <f>(('The Data'!Z8-'The Data'!N8)/'The Data'!N8)</f>
        <v>0.1489471987</v>
      </c>
    </row>
    <row r="9">
      <c r="A9" s="13" t="s">
        <v>35</v>
      </c>
      <c r="B9" s="13" t="s">
        <v>27</v>
      </c>
      <c r="C9" s="33">
        <f>(('The Data'!O9-'The Data'!C9)/'The Data'!C9)</f>
        <v>13.55191523</v>
      </c>
      <c r="D9" s="33">
        <f>(('The Data'!P9-'The Data'!D9)/'The Data'!D9)</f>
        <v>13.55191523</v>
      </c>
      <c r="E9" s="33">
        <f>(('The Data'!Q9-'The Data'!E9)/'The Data'!E9)</f>
        <v>11.8</v>
      </c>
      <c r="F9" s="33">
        <f>(('The Data'!R9-'The Data'!F9)/'The Data'!F9)</f>
        <v>9.24</v>
      </c>
      <c r="G9" s="33">
        <f>(('The Data'!S9-'The Data'!G9)/'The Data'!G9)</f>
        <v>7.192</v>
      </c>
      <c r="H9" s="33">
        <f>(('The Data'!T9-'The Data'!H9)/'The Data'!H9)</f>
        <v>5.5536</v>
      </c>
      <c r="I9" s="33">
        <f>(('The Data'!U9-'The Data'!I9)/'The Data'!I9)</f>
        <v>4.24288</v>
      </c>
      <c r="J9" s="33">
        <f>(('The Data'!V9-'The Data'!J9)/'The Data'!J9)</f>
        <v>3.194304</v>
      </c>
      <c r="K9" s="33">
        <f>(('The Data'!W9-'The Data'!K9)/'The Data'!K9)</f>
        <v>2.3554432</v>
      </c>
      <c r="L9" s="33">
        <f>(('The Data'!X9-'The Data'!L9)/'The Data'!L9)</f>
        <v>1.68435456</v>
      </c>
      <c r="M9" s="33">
        <f>(('The Data'!Y9-'The Data'!M9)/'The Data'!M9)</f>
        <v>1.147483648</v>
      </c>
      <c r="N9" s="33">
        <f>(('The Data'!Z9-'The Data'!N9)/'The Data'!N9)</f>
        <v>0.7179869184</v>
      </c>
    </row>
    <row r="10">
      <c r="A10" s="13" t="s">
        <v>36</v>
      </c>
      <c r="B10" s="13" t="s">
        <v>27</v>
      </c>
      <c r="C10" s="33">
        <f>(('The Data'!O10-'The Data'!C10)/'The Data'!C10)</f>
        <v>0.2682417946</v>
      </c>
      <c r="D10" s="33">
        <f>(('The Data'!P10-'The Data'!D10)/'The Data'!D10)</f>
        <v>0.2682417946</v>
      </c>
      <c r="E10" s="33">
        <f>(('The Data'!Q10-'The Data'!E10)/'The Data'!E10)</f>
        <v>0.2682417946</v>
      </c>
      <c r="F10" s="33">
        <f>(('The Data'!R10-'The Data'!F10)/'The Data'!F10)</f>
        <v>0.5198747331</v>
      </c>
      <c r="G10" s="33">
        <f>(('The Data'!S10-'The Data'!G10)/'The Data'!G10)</f>
        <v>0.4900732678</v>
      </c>
      <c r="H10" s="33">
        <f>(('The Data'!T10-'The Data'!H10)/'The Data'!H10)</f>
        <v>0.4608561449</v>
      </c>
      <c r="I10" s="33">
        <f>(('The Data'!U10-'The Data'!I10)/'The Data'!I10)</f>
        <v>0.4322119068</v>
      </c>
      <c r="J10" s="33">
        <f>(('The Data'!V10-'The Data'!J10)/'The Data'!J10)</f>
        <v>0.4041293203</v>
      </c>
      <c r="K10" s="33">
        <f>(('The Data'!W10-'The Data'!K10)/'The Data'!K10)</f>
        <v>0.3765973729</v>
      </c>
      <c r="L10" s="33">
        <f>(('The Data'!X10-'The Data'!L10)/'The Data'!L10)</f>
        <v>0.3496052675</v>
      </c>
      <c r="M10" s="33">
        <f>(('The Data'!Y10-'The Data'!M10)/'The Data'!M10)</f>
        <v>0.3231424192</v>
      </c>
      <c r="N10" s="33">
        <f>(('The Data'!Z10-'The Data'!N10)/'The Data'!N10)</f>
        <v>0.2971984502</v>
      </c>
    </row>
    <row r="11">
      <c r="A11" s="13" t="s">
        <v>37</v>
      </c>
      <c r="B11" s="13" t="s">
        <v>27</v>
      </c>
      <c r="C11" s="33">
        <f>(('The Data'!O11-'The Data'!C11)/'The Data'!C11)</f>
        <v>1.012196472</v>
      </c>
      <c r="D11" s="33">
        <f>(('The Data'!P11-'The Data'!D11)/'The Data'!D11)</f>
        <v>1.012196472</v>
      </c>
      <c r="E11" s="33">
        <f>(('The Data'!Q11-'The Data'!E11)/'The Data'!E11)</f>
        <v>1.012196472</v>
      </c>
      <c r="F11" s="33">
        <f>(('The Data'!R11-'The Data'!F11)/'The Data'!F11)</f>
        <v>1.099048208</v>
      </c>
      <c r="G11" s="33">
        <f>(('The Data'!S11-'The Data'!G11)/'The Data'!G11)</f>
        <v>0.9802341581</v>
      </c>
      <c r="H11" s="33">
        <f>(('The Data'!T11-'The Data'!H11)/'The Data'!H11)</f>
        <v>0.8681454322</v>
      </c>
      <c r="I11" s="33">
        <f>(('The Data'!U11-'The Data'!I11)/'The Data'!I11)</f>
        <v>0.7624013511</v>
      </c>
      <c r="J11" s="33">
        <f>(('The Data'!V11-'The Data'!J11)/'The Data'!J11)</f>
        <v>0.6626427841</v>
      </c>
      <c r="K11" s="33">
        <f>(('The Data'!W11-'The Data'!K11)/'The Data'!K11)</f>
        <v>0.5685309284</v>
      </c>
      <c r="L11" s="33">
        <f>(('The Data'!X11-'The Data'!L11)/'The Data'!L11)</f>
        <v>0.4797461588</v>
      </c>
      <c r="M11" s="33">
        <f>(('The Data'!Y11-'The Data'!M11)/'The Data'!M11)</f>
        <v>0.3959869423</v>
      </c>
      <c r="N11" s="33">
        <f>(('The Data'!Z11-'The Data'!N11)/'The Data'!N11)</f>
        <v>0.3169688135</v>
      </c>
    </row>
    <row r="12">
      <c r="A12" s="13" t="s">
        <v>38</v>
      </c>
      <c r="B12" s="13" t="s">
        <v>27</v>
      </c>
      <c r="C12" s="33">
        <f>(('The Data'!O12-'The Data'!C12)/'The Data'!C12)</f>
        <v>-0.8577582429</v>
      </c>
      <c r="D12" s="33">
        <f>(('The Data'!P12-'The Data'!D12)/'The Data'!D12)</f>
        <v>-0.8577582429</v>
      </c>
      <c r="E12" s="33">
        <f>(('The Data'!Q12-'The Data'!E12)/'The Data'!E12)</f>
        <v>-0.8577582429</v>
      </c>
      <c r="F12" s="33">
        <f>(('The Data'!R12-'The Data'!F12)/'The Data'!F12)</f>
        <v>-0.8577582429</v>
      </c>
      <c r="G12" s="33">
        <f>(('The Data'!S12-'The Data'!G12)/'The Data'!G12)</f>
        <v>-0.8577582429</v>
      </c>
      <c r="H12" s="33">
        <f>(('The Data'!T12-'The Data'!H12)/'The Data'!H12)</f>
        <v>-0.8577582429</v>
      </c>
      <c r="I12" s="33">
        <f>(('The Data'!U12-'The Data'!I12)/'The Data'!I12)</f>
        <v>-0.8577582429</v>
      </c>
      <c r="J12" s="33">
        <f>(('The Data'!V12-'The Data'!J12)/'The Data'!J12)</f>
        <v>-0.8577582429</v>
      </c>
      <c r="K12" s="33">
        <f>(('The Data'!W12-'The Data'!K12)/'The Data'!K12)</f>
        <v>-0.8577582429</v>
      </c>
      <c r="L12" s="33">
        <f>(('The Data'!X12-'The Data'!L12)/'The Data'!L12)</f>
        <v>-0.8577582429</v>
      </c>
      <c r="M12" s="33">
        <f>(('The Data'!Y12-'The Data'!M12)/'The Data'!M12)</f>
        <v>-0.8577582429</v>
      </c>
      <c r="N12" s="33">
        <f>(('The Data'!Z12-'The Data'!N12)/'The Data'!N12)</f>
        <v>-0.8577582429</v>
      </c>
    </row>
    <row r="13">
      <c r="A13" s="13" t="s">
        <v>39</v>
      </c>
      <c r="B13" s="13" t="s">
        <v>27</v>
      </c>
      <c r="C13" s="33">
        <f>(('The Data'!O13-'The Data'!C13)/'The Data'!C13)</f>
        <v>1.448220947</v>
      </c>
      <c r="D13" s="33">
        <f>(('The Data'!P13-'The Data'!D13)/'The Data'!D13)</f>
        <v>1.380214809</v>
      </c>
      <c r="E13" s="33">
        <f>(('The Data'!Q13-'The Data'!E13)/'The Data'!E13)</f>
        <v>1.314097731</v>
      </c>
      <c r="F13" s="33">
        <f>(('The Data'!R13-'The Data'!F13)/'The Data'!F13)</f>
        <v>1.249817239</v>
      </c>
      <c r="G13" s="33">
        <f>(('The Data'!S13-'The Data'!G13)/'The Data'!G13)</f>
        <v>1.187322316</v>
      </c>
      <c r="H13" s="33">
        <f>(('The Data'!T13-'The Data'!H13)/'The Data'!H13)</f>
        <v>1.126563362</v>
      </c>
      <c r="I13" s="33">
        <f>(('The Data'!U13-'The Data'!I13)/'The Data'!I13)</f>
        <v>1.067492158</v>
      </c>
      <c r="J13" s="33">
        <f>(('The Data'!V13-'The Data'!J13)/'The Data'!J13)</f>
        <v>1.01006182</v>
      </c>
      <c r="K13" s="33">
        <f>(('The Data'!W13-'The Data'!K13)/'The Data'!K13)</f>
        <v>0.9542267696</v>
      </c>
      <c r="L13" s="33">
        <f>(('The Data'!X13-'The Data'!L13)/'The Data'!L13)</f>
        <v>0.8999426927</v>
      </c>
      <c r="M13" s="33">
        <f>(('The Data'!Y13-'The Data'!M13)/'The Data'!M13)</f>
        <v>0.8471665068</v>
      </c>
      <c r="N13" s="33">
        <f>(('The Data'!Z13-'The Data'!N13)/'The Data'!N13)</f>
        <v>0.795856326</v>
      </c>
    </row>
    <row r="14">
      <c r="A14" s="13" t="s">
        <v>40</v>
      </c>
      <c r="B14" s="13" t="s">
        <v>27</v>
      </c>
      <c r="C14" s="33">
        <f>(('The Data'!O14-'The Data'!C14)/'The Data'!C14)</f>
        <v>0</v>
      </c>
      <c r="D14" s="33">
        <f>(('The Data'!P14-'The Data'!D14)/'The Data'!D14)</f>
        <v>0</v>
      </c>
      <c r="E14" s="33">
        <f>(('The Data'!Q14-'The Data'!E14)/'The Data'!E14)</f>
        <v>0</v>
      </c>
      <c r="F14" s="33">
        <f>(('The Data'!R14-'The Data'!F14)/'The Data'!F14)</f>
        <v>0</v>
      </c>
      <c r="G14" s="33">
        <f>(('The Data'!S14-'The Data'!G14)/'The Data'!G14)</f>
        <v>0</v>
      </c>
      <c r="H14" s="33">
        <f>(('The Data'!T14-'The Data'!H14)/'The Data'!H14)</f>
        <v>0</v>
      </c>
      <c r="I14" s="33">
        <f>(('The Data'!U14-'The Data'!I14)/'The Data'!I14)</f>
        <v>0</v>
      </c>
      <c r="J14" s="33">
        <f>(('The Data'!V14-'The Data'!J14)/'The Data'!J14)</f>
        <v>0</v>
      </c>
      <c r="K14" s="33">
        <f>(('The Data'!W14-'The Data'!K14)/'The Data'!K14)</f>
        <v>0</v>
      </c>
      <c r="L14" s="33">
        <f>(('The Data'!X14-'The Data'!L14)/'The Data'!L14)</f>
        <v>0</v>
      </c>
      <c r="M14" s="33">
        <f>(('The Data'!Y14-'The Data'!M14)/'The Data'!M14)</f>
        <v>0</v>
      </c>
      <c r="N14" s="33">
        <f>(('The Data'!Z14-'The Data'!N14)/'The Data'!N14)</f>
        <v>0</v>
      </c>
    </row>
    <row r="15">
      <c r="A15" s="13" t="s">
        <v>42</v>
      </c>
      <c r="B15" s="13" t="s">
        <v>27</v>
      </c>
      <c r="C15" s="33">
        <f>(('The Data'!O15-'The Data'!C15)/'The Data'!C15)</f>
        <v>0</v>
      </c>
      <c r="D15" s="33">
        <f>(('The Data'!P15-'The Data'!D15)/'The Data'!D15)</f>
        <v>0</v>
      </c>
      <c r="E15" s="33">
        <f>(('The Data'!Q15-'The Data'!E15)/'The Data'!E15)</f>
        <v>0</v>
      </c>
      <c r="F15" s="33">
        <f>(('The Data'!R15-'The Data'!F15)/'The Data'!F15)</f>
        <v>0</v>
      </c>
      <c r="G15" s="33">
        <f>(('The Data'!S15-'The Data'!G15)/'The Data'!G15)</f>
        <v>0</v>
      </c>
      <c r="H15" s="33">
        <f>(('The Data'!T15-'The Data'!H15)/'The Data'!H15)</f>
        <v>0</v>
      </c>
      <c r="I15" s="33">
        <f>(('The Data'!U15-'The Data'!I15)/'The Data'!I15)</f>
        <v>0</v>
      </c>
      <c r="J15" s="33">
        <f>(('The Data'!V15-'The Data'!J15)/'The Data'!J15)</f>
        <v>0</v>
      </c>
      <c r="K15" s="33">
        <f>(('The Data'!W15-'The Data'!K15)/'The Data'!K15)</f>
        <v>0</v>
      </c>
      <c r="L15" s="33">
        <f>(('The Data'!X15-'The Data'!L15)/'The Data'!L15)</f>
        <v>0</v>
      </c>
      <c r="M15" s="33">
        <f>(('The Data'!Y15-'The Data'!M15)/'The Data'!M15)</f>
        <v>0</v>
      </c>
      <c r="N15" s="33">
        <f>(('The Data'!Z15-'The Data'!N15)/'The Data'!N15)</f>
        <v>0</v>
      </c>
    </row>
    <row r="16">
      <c r="A16" s="13" t="s">
        <v>43</v>
      </c>
      <c r="B16" s="13" t="s">
        <v>27</v>
      </c>
      <c r="C16" s="33">
        <f>(('The Data'!O16-'The Data'!C16)/'The Data'!C16)</f>
        <v>0</v>
      </c>
      <c r="D16" s="33">
        <f>(('The Data'!P16-'The Data'!D16)/'The Data'!D16)</f>
        <v>0</v>
      </c>
      <c r="E16" s="33">
        <f>(('The Data'!Q16-'The Data'!E16)/'The Data'!E16)</f>
        <v>0</v>
      </c>
      <c r="F16" s="33">
        <f>(('The Data'!R16-'The Data'!F16)/'The Data'!F16)</f>
        <v>0</v>
      </c>
      <c r="G16" s="33">
        <f>(('The Data'!S16-'The Data'!G16)/'The Data'!G16)</f>
        <v>0</v>
      </c>
      <c r="H16" s="33">
        <f>(('The Data'!T16-'The Data'!H16)/'The Data'!H16)</f>
        <v>0</v>
      </c>
      <c r="I16" s="33">
        <f>(('The Data'!U16-'The Data'!I16)/'The Data'!I16)</f>
        <v>0</v>
      </c>
      <c r="J16" s="33">
        <f>(('The Data'!V16-'The Data'!J16)/'The Data'!J16)</f>
        <v>0</v>
      </c>
      <c r="K16" s="33">
        <f>(('The Data'!W16-'The Data'!K16)/'The Data'!K16)</f>
        <v>0</v>
      </c>
      <c r="L16" s="33">
        <f>(('The Data'!X16-'The Data'!L16)/'The Data'!L16)</f>
        <v>0</v>
      </c>
      <c r="M16" s="33">
        <f>(('The Data'!Y16-'The Data'!M16)/'The Data'!M16)</f>
        <v>0</v>
      </c>
      <c r="N16" s="33">
        <f>(('The Data'!Z16-'The Data'!N16)/'The Data'!N16)</f>
        <v>0</v>
      </c>
    </row>
    <row r="17">
      <c r="A17" s="13" t="s">
        <v>44</v>
      </c>
      <c r="B17" s="13" t="s">
        <v>27</v>
      </c>
      <c r="C17" s="33">
        <f>(('The Data'!O17-'The Data'!C17)/'The Data'!C17)</f>
        <v>0</v>
      </c>
      <c r="D17" s="33">
        <f>(('The Data'!P17-'The Data'!D17)/'The Data'!D17)</f>
        <v>0</v>
      </c>
      <c r="E17" s="33">
        <f>(('The Data'!Q17-'The Data'!E17)/'The Data'!E17)</f>
        <v>0</v>
      </c>
      <c r="F17" s="33">
        <f>(('The Data'!R17-'The Data'!F17)/'The Data'!F17)</f>
        <v>0</v>
      </c>
      <c r="G17" s="33">
        <f>(('The Data'!S17-'The Data'!G17)/'The Data'!G17)</f>
        <v>0</v>
      </c>
      <c r="H17" s="33">
        <f>(('The Data'!T17-'The Data'!H17)/'The Data'!H17)</f>
        <v>0</v>
      </c>
      <c r="I17" s="33">
        <f>(('The Data'!U17-'The Data'!I17)/'The Data'!I17)</f>
        <v>0</v>
      </c>
      <c r="J17" s="33">
        <f>(('The Data'!V17-'The Data'!J17)/'The Data'!J17)</f>
        <v>0</v>
      </c>
      <c r="K17" s="33">
        <f>(('The Data'!W17-'The Data'!K17)/'The Data'!K17)</f>
        <v>0</v>
      </c>
      <c r="L17" s="33">
        <f>(('The Data'!X17-'The Data'!L17)/'The Data'!L17)</f>
        <v>0</v>
      </c>
      <c r="M17" s="33">
        <f>(('The Data'!Y17-'The Data'!M17)/'The Data'!M17)</f>
        <v>0</v>
      </c>
      <c r="N17" s="33">
        <f>(('The Data'!Z17-'The Data'!N17)/'The Data'!N17)</f>
        <v>0</v>
      </c>
    </row>
    <row r="18">
      <c r="A18" s="13" t="s">
        <v>45</v>
      </c>
      <c r="B18" s="13" t="s">
        <v>58</v>
      </c>
      <c r="C18" s="33">
        <f>(('The Data'!O18-'The Data'!C18)/'The Data'!C18)</f>
        <v>0.795856326</v>
      </c>
      <c r="D18" s="33">
        <f>(('The Data'!P18-'The Data'!D18)/'The Data'!D18)</f>
        <v>0.795856326</v>
      </c>
      <c r="E18" s="33">
        <f>(('The Data'!Q18-'The Data'!E18)/'The Data'!E18)</f>
        <v>0.795856326</v>
      </c>
      <c r="F18" s="33">
        <f>(('The Data'!R18-'The Data'!F18)/'The Data'!F18)</f>
        <v>0.795856326</v>
      </c>
      <c r="G18" s="33">
        <f>(('The Data'!S18-'The Data'!G18)/'The Data'!G18)</f>
        <v>0.795856326</v>
      </c>
      <c r="H18" s="33">
        <f>(('The Data'!T18-'The Data'!H18)/'The Data'!H18)</f>
        <v>0.795856326</v>
      </c>
      <c r="I18" s="33">
        <f>(('The Data'!U18-'The Data'!I18)/'The Data'!I18)</f>
        <v>0.795856326</v>
      </c>
      <c r="J18" s="33">
        <f>(('The Data'!V18-'The Data'!J18)/'The Data'!J18)</f>
        <v>0.795856326</v>
      </c>
      <c r="K18" s="33">
        <f>(('The Data'!W18-'The Data'!K18)/'The Data'!K18)</f>
        <v>0.795856326</v>
      </c>
      <c r="L18" s="33">
        <f>(('The Data'!X18-'The Data'!L18)/'The Data'!L18)</f>
        <v>0.795856326</v>
      </c>
      <c r="M18" s="33">
        <f>(('The Data'!Y18-'The Data'!M18)/'The Data'!M18)</f>
        <v>0.795856326</v>
      </c>
      <c r="N18" s="33">
        <f>(('The Data'!Z18-'The Data'!N18)/'The Data'!N18)</f>
        <v>0.795856326</v>
      </c>
    </row>
    <row r="19">
      <c r="A19" s="13" t="s">
        <v>47</v>
      </c>
      <c r="B19" s="13" t="s">
        <v>58</v>
      </c>
      <c r="C19" s="33">
        <f>(('The Data'!O19-'The Data'!C19)/'The Data'!C19)</f>
        <v>0.795856326</v>
      </c>
      <c r="D19" s="33">
        <f>(('The Data'!P19-'The Data'!D19)/'The Data'!D19)</f>
        <v>0.795856326</v>
      </c>
      <c r="E19" s="33">
        <f>(('The Data'!Q19-'The Data'!E19)/'The Data'!E19)</f>
        <v>0.795856326</v>
      </c>
      <c r="F19" s="33">
        <f>(('The Data'!R19-'The Data'!F19)/'The Data'!F19)</f>
        <v>0.795856326</v>
      </c>
      <c r="G19" s="33">
        <f>(('The Data'!S19-'The Data'!G19)/'The Data'!G19)</f>
        <v>0.795856326</v>
      </c>
      <c r="H19" s="33">
        <f>(('The Data'!T19-'The Data'!H19)/'The Data'!H19)</f>
        <v>0.795856326</v>
      </c>
      <c r="I19" s="33">
        <f>(('The Data'!U19-'The Data'!I19)/'The Data'!I19)</f>
        <v>0.795856326</v>
      </c>
      <c r="J19" s="33">
        <f>(('The Data'!V19-'The Data'!J19)/'The Data'!J19)</f>
        <v>0.795856326</v>
      </c>
      <c r="K19" s="33">
        <f>(('The Data'!W19-'The Data'!K19)/'The Data'!K19)</f>
        <v>0.795856326</v>
      </c>
      <c r="L19" s="33">
        <f>(('The Data'!X19-'The Data'!L19)/'The Data'!L19)</f>
        <v>0.795856326</v>
      </c>
      <c r="M19" s="33">
        <f>(('The Data'!Y19-'The Data'!M19)/'The Data'!M19)</f>
        <v>0.795856326</v>
      </c>
      <c r="N19" s="33">
        <f>(('The Data'!Z19-'The Data'!N19)/'The Data'!N19)</f>
        <v>0.795856326</v>
      </c>
    </row>
    <row r="20">
      <c r="A20" s="13" t="s">
        <v>48</v>
      </c>
      <c r="B20" s="13" t="s">
        <v>49</v>
      </c>
      <c r="C20" s="33">
        <f>(('The Data'!O20-'The Data'!C20)/'The Data'!C20)</f>
        <v>0.795856326</v>
      </c>
      <c r="D20" s="33">
        <f>(('The Data'!P20-'The Data'!D20)/'The Data'!D20)</f>
        <v>0.795856326</v>
      </c>
      <c r="E20" s="33">
        <f>(('The Data'!Q20-'The Data'!E20)/'The Data'!E20)</f>
        <v>0.795856326</v>
      </c>
      <c r="F20" s="33">
        <f>(('The Data'!R20-'The Data'!F20)/'The Data'!F20)</f>
        <v>0.795856326</v>
      </c>
      <c r="G20" s="33">
        <f>(('The Data'!S20-'The Data'!G20)/'The Data'!G20)</f>
        <v>0.795856326</v>
      </c>
      <c r="H20" s="33">
        <f>(('The Data'!T20-'The Data'!H20)/'The Data'!H20)</f>
        <v>0.795856326</v>
      </c>
      <c r="I20" s="33">
        <f>(('The Data'!U20-'The Data'!I20)/'The Data'!I20)</f>
        <v>0.795856326</v>
      </c>
      <c r="J20" s="33">
        <f>(('The Data'!V20-'The Data'!J20)/'The Data'!J20)</f>
        <v>0.795856326</v>
      </c>
      <c r="K20" s="33">
        <f>(('The Data'!W20-'The Data'!K20)/'The Data'!K20)</f>
        <v>0.795856326</v>
      </c>
      <c r="L20" s="33">
        <f>(('The Data'!X20-'The Data'!L20)/'The Data'!L20)</f>
        <v>0.795856326</v>
      </c>
      <c r="M20" s="33">
        <f>(('The Data'!Y20-'The Data'!M20)/'The Data'!M20)</f>
        <v>0.795856326</v>
      </c>
      <c r="N20" s="33">
        <f>(('The Data'!Z20-'The Data'!N20)/'The Data'!N20)</f>
        <v>0.795856326</v>
      </c>
    </row>
    <row r="21">
      <c r="A21" s="13" t="s">
        <v>50</v>
      </c>
      <c r="B21" s="13" t="s">
        <v>49</v>
      </c>
      <c r="C21" s="33">
        <f>(('The Data'!O21-'The Data'!C21)/'The Data'!C21)</f>
        <v>0.795856326</v>
      </c>
      <c r="D21" s="33">
        <f>(('The Data'!P21-'The Data'!D21)/'The Data'!D21)</f>
        <v>0.795856326</v>
      </c>
      <c r="E21" s="33">
        <f>(('The Data'!Q21-'The Data'!E21)/'The Data'!E21)</f>
        <v>0.795856326</v>
      </c>
      <c r="F21" s="33">
        <f>(('The Data'!R21-'The Data'!F21)/'The Data'!F21)</f>
        <v>0.795856326</v>
      </c>
      <c r="G21" s="33">
        <f>(('The Data'!S21-'The Data'!G21)/'The Data'!G21)</f>
        <v>0.795856326</v>
      </c>
      <c r="H21" s="33">
        <f>(('The Data'!T21-'The Data'!H21)/'The Data'!H21)</f>
        <v>0.795856326</v>
      </c>
      <c r="I21" s="33">
        <f>(('The Data'!U21-'The Data'!I21)/'The Data'!I21)</f>
        <v>0.795856326</v>
      </c>
      <c r="J21" s="33">
        <f>(('The Data'!V21-'The Data'!J21)/'The Data'!J21)</f>
        <v>0.795856326</v>
      </c>
      <c r="K21" s="33">
        <f>(('The Data'!W21-'The Data'!K21)/'The Data'!K21)</f>
        <v>0.795856326</v>
      </c>
      <c r="L21" s="33">
        <f>(('The Data'!X21-'The Data'!L21)/'The Data'!L21)</f>
        <v>0.795856326</v>
      </c>
      <c r="M21" s="33">
        <f>(('The Data'!Y21-'The Data'!M21)/'The Data'!M21)</f>
        <v>0.795856326</v>
      </c>
      <c r="N21" s="33">
        <f>(('The Data'!Z21-'The Data'!N21)/'The Data'!N21)</f>
        <v>0.795856326</v>
      </c>
    </row>
    <row r="22">
      <c r="A22" s="13" t="s">
        <v>51</v>
      </c>
      <c r="B22" s="13" t="s">
        <v>46</v>
      </c>
      <c r="C22" s="33">
        <f>(('The Data'!O22-'The Data'!C22)/'The Data'!C22)</f>
        <v>0.795856326</v>
      </c>
      <c r="D22" s="33">
        <f>(('The Data'!P22-'The Data'!D22)/'The Data'!D22)</f>
        <v>0.795856326</v>
      </c>
      <c r="E22" s="33">
        <f>(('The Data'!Q22-'The Data'!E22)/'The Data'!E22)</f>
        <v>0.795856326</v>
      </c>
      <c r="F22" s="33">
        <f>(('The Data'!R22-'The Data'!F22)/'The Data'!F22)</f>
        <v>0.795856326</v>
      </c>
      <c r="G22" s="33">
        <f>(('The Data'!S22-'The Data'!G22)/'The Data'!G22)</f>
        <v>0.795856326</v>
      </c>
      <c r="H22" s="33">
        <f>(('The Data'!T22-'The Data'!H22)/'The Data'!H22)</f>
        <v>0.795856326</v>
      </c>
      <c r="I22" s="33">
        <f>(('The Data'!U22-'The Data'!I22)/'The Data'!I22)</f>
        <v>0.795856326</v>
      </c>
      <c r="J22" s="33">
        <f>(('The Data'!V22-'The Data'!J22)/'The Data'!J22)</f>
        <v>0.795856326</v>
      </c>
      <c r="K22" s="33">
        <f>(('The Data'!W22-'The Data'!K22)/'The Data'!K22)</f>
        <v>0.795856326</v>
      </c>
      <c r="L22" s="33">
        <f>(('The Data'!X22-'The Data'!L22)/'The Data'!L22)</f>
        <v>0.795856326</v>
      </c>
      <c r="M22" s="33">
        <f>(('The Data'!Y22-'The Data'!M22)/'The Data'!M22)</f>
        <v>0.795856326</v>
      </c>
      <c r="N22" s="33">
        <f>(('The Data'!Z22-'The Data'!N22)/'The Data'!N22)</f>
        <v>0.795856326</v>
      </c>
    </row>
    <row r="23">
      <c r="A23" s="13" t="s">
        <v>10</v>
      </c>
      <c r="B23" s="13" t="s">
        <v>46</v>
      </c>
      <c r="C23" s="33">
        <f>(('The Data'!O23-'The Data'!C23)/'The Data'!C23)</f>
        <v>0.795856326</v>
      </c>
      <c r="D23" s="33">
        <f>(('The Data'!P23-'The Data'!D23)/'The Data'!D23)</f>
        <v>0.795856326</v>
      </c>
      <c r="E23" s="33">
        <f>(('The Data'!Q23-'The Data'!E23)/'The Data'!E23)</f>
        <v>0.795856326</v>
      </c>
      <c r="F23" s="33">
        <f>(('The Data'!R23-'The Data'!F23)/'The Data'!F23)</f>
        <v>0.795856326</v>
      </c>
      <c r="G23" s="33">
        <f>(('The Data'!S23-'The Data'!G23)/'The Data'!G23)</f>
        <v>0.795856326</v>
      </c>
      <c r="H23" s="33">
        <f>(('The Data'!T23-'The Data'!H23)/'The Data'!H23)</f>
        <v>0.795856326</v>
      </c>
      <c r="I23" s="33">
        <f>(('The Data'!U23-'The Data'!I23)/'The Data'!I23)</f>
        <v>0.795856326</v>
      </c>
      <c r="J23" s="33">
        <f>(('The Data'!V23-'The Data'!J23)/'The Data'!J23)</f>
        <v>0.795856326</v>
      </c>
      <c r="K23" s="33">
        <f>(('The Data'!W23-'The Data'!K23)/'The Data'!K23)</f>
        <v>0.795856326</v>
      </c>
      <c r="L23" s="33">
        <f>(('The Data'!X23-'The Data'!L23)/'The Data'!L23)</f>
        <v>0.795856326</v>
      </c>
      <c r="M23" s="33">
        <f>(('The Data'!Y23-'The Data'!M23)/'The Data'!M23)</f>
        <v>0.795856326</v>
      </c>
      <c r="N23" s="33">
        <f>(('The Data'!Z23-'The Data'!N23)/'The Data'!N23)</f>
        <v>0.795856326</v>
      </c>
    </row>
    <row r="24">
      <c r="A24" s="13" t="s">
        <v>52</v>
      </c>
      <c r="B24" s="13" t="s">
        <v>46</v>
      </c>
      <c r="C24" s="33">
        <f>(('The Data'!O24-'The Data'!C24)/'The Data'!C24)</f>
        <v>0.795856326</v>
      </c>
      <c r="D24" s="33">
        <f>(('The Data'!P24-'The Data'!D24)/'The Data'!D24)</f>
        <v>0.795856326</v>
      </c>
      <c r="E24" s="33">
        <f>(('The Data'!Q24-'The Data'!E24)/'The Data'!E24)</f>
        <v>0.795856326</v>
      </c>
      <c r="F24" s="33">
        <f>(('The Data'!R24-'The Data'!F24)/'The Data'!F24)</f>
        <v>0.795856326</v>
      </c>
      <c r="G24" s="33">
        <f>(('The Data'!S24-'The Data'!G24)/'The Data'!G24)</f>
        <v>0.795856326</v>
      </c>
      <c r="H24" s="33">
        <f>(('The Data'!T24-'The Data'!H24)/'The Data'!H24)</f>
        <v>0.795856326</v>
      </c>
      <c r="I24" s="33">
        <f>(('The Data'!U24-'The Data'!I24)/'The Data'!I24)</f>
        <v>0.795856326</v>
      </c>
      <c r="J24" s="33">
        <f>(('The Data'!V24-'The Data'!J24)/'The Data'!J24)</f>
        <v>0.795856326</v>
      </c>
      <c r="K24" s="33">
        <f>(('The Data'!W24-'The Data'!K24)/'The Data'!K24)</f>
        <v>0.795856326</v>
      </c>
      <c r="L24" s="33">
        <f>(('The Data'!X24-'The Data'!L24)/'The Data'!L24)</f>
        <v>0.795856326</v>
      </c>
      <c r="M24" s="33">
        <f>(('The Data'!Y24-'The Data'!M24)/'The Data'!M24)</f>
        <v>0.795856326</v>
      </c>
      <c r="N24" s="33">
        <f>(('The Data'!Z24-'The Data'!N24)/'The Data'!N24)</f>
        <v>0.795856326</v>
      </c>
    </row>
    <row r="25">
      <c r="A25" s="13" t="s">
        <v>53</v>
      </c>
      <c r="B25" s="13" t="s">
        <v>46</v>
      </c>
      <c r="C25" s="33">
        <f>(('The Data'!O25-'The Data'!C25)/'The Data'!C25)</f>
        <v>0.795856326</v>
      </c>
      <c r="D25" s="33">
        <f>(('The Data'!P25-'The Data'!D25)/'The Data'!D25)</f>
        <v>0.795856326</v>
      </c>
      <c r="E25" s="33">
        <f>(('The Data'!Q25-'The Data'!E25)/'The Data'!E25)</f>
        <v>0.795856326</v>
      </c>
      <c r="F25" s="33">
        <f>(('The Data'!R25-'The Data'!F25)/'The Data'!F25)</f>
        <v>0.795856326</v>
      </c>
      <c r="G25" s="33">
        <f>(('The Data'!S25-'The Data'!G25)/'The Data'!G25)</f>
        <v>0.795856326</v>
      </c>
      <c r="H25" s="33">
        <f>(('The Data'!T25-'The Data'!H25)/'The Data'!H25)</f>
        <v>0.795856326</v>
      </c>
      <c r="I25" s="33">
        <f>(('The Data'!U25-'The Data'!I25)/'The Data'!I25)</f>
        <v>0.795856326</v>
      </c>
      <c r="J25" s="33">
        <f>(('The Data'!V25-'The Data'!J25)/'The Data'!J25)</f>
        <v>0.795856326</v>
      </c>
      <c r="K25" s="33">
        <f>(('The Data'!W25-'The Data'!K25)/'The Data'!K25)</f>
        <v>0.795856326</v>
      </c>
      <c r="L25" s="33">
        <f>(('The Data'!X25-'The Data'!L25)/'The Data'!L25)</f>
        <v>0.795856326</v>
      </c>
      <c r="M25" s="33">
        <f>(('The Data'!Y25-'The Data'!M25)/'The Data'!M25)</f>
        <v>0.795856326</v>
      </c>
      <c r="N25" s="33">
        <f>(('The Data'!Z25-'The Data'!N25)/'The Data'!N25)</f>
        <v>0.795856326</v>
      </c>
    </row>
    <row r="26">
      <c r="A26" s="13" t="s">
        <v>54</v>
      </c>
      <c r="B26" s="13" t="s">
        <v>46</v>
      </c>
      <c r="C26" s="33">
        <f>(('The Data'!O26-'The Data'!C26)/'The Data'!C26)</f>
        <v>0.795856326</v>
      </c>
      <c r="D26" s="33">
        <f>(('The Data'!P26-'The Data'!D26)/'The Data'!D26)</f>
        <v>0.795856326</v>
      </c>
      <c r="E26" s="33">
        <f>(('The Data'!Q26-'The Data'!E26)/'The Data'!E26)</f>
        <v>0.795856326</v>
      </c>
      <c r="F26" s="33">
        <f>(('The Data'!R26-'The Data'!F26)/'The Data'!F26)</f>
        <v>0.795856326</v>
      </c>
      <c r="G26" s="33">
        <f>(('The Data'!S26-'The Data'!G26)/'The Data'!G26)</f>
        <v>0.795856326</v>
      </c>
      <c r="H26" s="33">
        <f>(('The Data'!T26-'The Data'!H26)/'The Data'!H26)</f>
        <v>0.795856326</v>
      </c>
      <c r="I26" s="33">
        <f>(('The Data'!U26-'The Data'!I26)/'The Data'!I26)</f>
        <v>0.795856326</v>
      </c>
      <c r="J26" s="33">
        <f>(('The Data'!V26-'The Data'!J26)/'The Data'!J26)</f>
        <v>0.795856326</v>
      </c>
      <c r="K26" s="33">
        <f>(('The Data'!W26-'The Data'!K26)/'The Data'!K26)</f>
        <v>0.795856326</v>
      </c>
      <c r="L26" s="33">
        <f>(('The Data'!X26-'The Data'!L26)/'The Data'!L26)</f>
        <v>0.795856326</v>
      </c>
      <c r="M26" s="33">
        <f>(('The Data'!Y26-'The Data'!M26)/'The Data'!M26)</f>
        <v>0.795856326</v>
      </c>
      <c r="N26" s="33">
        <f>(('The Data'!Z26-'The Data'!N26)/'The Data'!N26)</f>
        <v>0.795856326</v>
      </c>
    </row>
    <row r="27">
      <c r="A27" s="13" t="s">
        <v>55</v>
      </c>
      <c r="B27" s="13" t="s">
        <v>46</v>
      </c>
      <c r="C27" s="33">
        <f>(('The Data'!O27-'The Data'!C27)/'The Data'!C27)</f>
        <v>0.795856326</v>
      </c>
      <c r="D27" s="33">
        <f>(('The Data'!P27-'The Data'!D27)/'The Data'!D27)</f>
        <v>0.795856326</v>
      </c>
      <c r="E27" s="33">
        <f>(('The Data'!Q27-'The Data'!E27)/'The Data'!E27)</f>
        <v>0.795856326</v>
      </c>
      <c r="F27" s="33">
        <f>(('The Data'!R27-'The Data'!F27)/'The Data'!F27)</f>
        <v>0.795856326</v>
      </c>
      <c r="G27" s="33">
        <f>(('The Data'!S27-'The Data'!G27)/'The Data'!G27)</f>
        <v>0.795856326</v>
      </c>
      <c r="H27" s="33">
        <f>(('The Data'!T27-'The Data'!H27)/'The Data'!H27)</f>
        <v>0.795856326</v>
      </c>
      <c r="I27" s="33">
        <f>(('The Data'!U27-'The Data'!I27)/'The Data'!I27)</f>
        <v>0.795856326</v>
      </c>
      <c r="J27" s="33">
        <f>(('The Data'!V27-'The Data'!J27)/'The Data'!J27)</f>
        <v>0.795856326</v>
      </c>
      <c r="K27" s="33">
        <f>(('The Data'!W27-'The Data'!K27)/'The Data'!K27)</f>
        <v>0.795856326</v>
      </c>
      <c r="L27" s="33">
        <f>(('The Data'!X27-'The Data'!L27)/'The Data'!L27)</f>
        <v>0.795856326</v>
      </c>
      <c r="M27" s="33">
        <f>(('The Data'!Y27-'The Data'!M27)/'The Data'!M27)</f>
        <v>0.795856326</v>
      </c>
      <c r="N27" s="33">
        <f>(('The Data'!Z27-'The Data'!N27)/'The Data'!N27)</f>
        <v>0.795856326</v>
      </c>
    </row>
    <row r="28">
      <c r="A28" s="13" t="s">
        <v>56</v>
      </c>
      <c r="B28" s="13" t="s">
        <v>46</v>
      </c>
      <c r="C28" s="33">
        <f>(('The Data'!O28-'The Data'!C28)/'The Data'!C28)</f>
        <v>0.795856326</v>
      </c>
      <c r="D28" s="33">
        <f>(('The Data'!P28-'The Data'!D28)/'The Data'!D28)</f>
        <v>0.795856326</v>
      </c>
      <c r="E28" s="33">
        <f>(('The Data'!Q28-'The Data'!E28)/'The Data'!E28)</f>
        <v>0.795856326</v>
      </c>
      <c r="F28" s="33">
        <f>(('The Data'!R28-'The Data'!F28)/'The Data'!F28)</f>
        <v>0.795856326</v>
      </c>
      <c r="G28" s="33">
        <f>(('The Data'!S28-'The Data'!G28)/'The Data'!G28)</f>
        <v>0.795856326</v>
      </c>
      <c r="H28" s="33">
        <f>(('The Data'!T28-'The Data'!H28)/'The Data'!H28)</f>
        <v>0.795856326</v>
      </c>
      <c r="I28" s="33">
        <f>(('The Data'!U28-'The Data'!I28)/'The Data'!I28)</f>
        <v>0.795856326</v>
      </c>
      <c r="J28" s="33">
        <f>(('The Data'!V28-'The Data'!J28)/'The Data'!J28)</f>
        <v>0.795856326</v>
      </c>
      <c r="K28" s="33">
        <f>(('The Data'!W28-'The Data'!K28)/'The Data'!K28)</f>
        <v>0.795856326</v>
      </c>
      <c r="L28" s="33">
        <f>(('The Data'!X28-'The Data'!L28)/'The Data'!L28)</f>
        <v>0.795856326</v>
      </c>
      <c r="M28" s="33">
        <f>(('The Data'!Y28-'The Data'!M28)/'The Data'!M28)</f>
        <v>0.795856326</v>
      </c>
      <c r="N28" s="33">
        <f>(('The Data'!Z28-'The Data'!N28)/'The Data'!N28)</f>
        <v>0.795856326</v>
      </c>
    </row>
    <row r="29">
      <c r="A29" s="13" t="s">
        <v>57</v>
      </c>
      <c r="B29" s="13" t="s">
        <v>46</v>
      </c>
      <c r="C29" s="33">
        <f>(('The Data'!O29-'The Data'!C29)/'The Data'!C29)</f>
        <v>0.795856326</v>
      </c>
      <c r="D29" s="33">
        <f>(('The Data'!P29-'The Data'!D29)/'The Data'!D29)</f>
        <v>0.795856326</v>
      </c>
      <c r="E29" s="33">
        <f>(('The Data'!Q29-'The Data'!E29)/'The Data'!E29)</f>
        <v>0.795856326</v>
      </c>
      <c r="F29" s="33">
        <f>(('The Data'!R29-'The Data'!F29)/'The Data'!F29)</f>
        <v>0.795856326</v>
      </c>
      <c r="G29" s="33">
        <f>(('The Data'!S29-'The Data'!G29)/'The Data'!G29)</f>
        <v>0.795856326</v>
      </c>
      <c r="H29" s="33">
        <f>(('The Data'!T29-'The Data'!H29)/'The Data'!H29)</f>
        <v>0.795856326</v>
      </c>
      <c r="I29" s="33">
        <f>(('The Data'!U29-'The Data'!I29)/'The Data'!I29)</f>
        <v>0.795856326</v>
      </c>
      <c r="J29" s="33">
        <f>(('The Data'!V29-'The Data'!J29)/'The Data'!J29)</f>
        <v>0.795856326</v>
      </c>
      <c r="K29" s="33">
        <f>(('The Data'!W29-'The Data'!K29)/'The Data'!K29)</f>
        <v>0.795856326</v>
      </c>
      <c r="L29" s="33">
        <f>(('The Data'!X29-'The Data'!L29)/'The Data'!L29)</f>
        <v>0.795856326</v>
      </c>
      <c r="M29" s="33">
        <f>(('The Data'!Y29-'The Data'!M29)/'The Data'!M29)</f>
        <v>0.795856326</v>
      </c>
      <c r="N29" s="33">
        <f>(('The Data'!Z29-'The Data'!N29)/'The Data'!N29)</f>
        <v>0.795856326</v>
      </c>
    </row>
  </sheetData>
  <conditionalFormatting sqref="C2:N29">
    <cfRule type="cellIs" dxfId="1" priority="1" operator="greaterThan">
      <formula>0</formula>
    </cfRule>
  </conditionalFormatting>
  <conditionalFormatting sqref="C2:N29">
    <cfRule type="cellIs" dxfId="0" priority="2" operator="lessThan">
      <formula>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7.88"/>
    <col customWidth="1" min="2" max="2" width="15.88"/>
    <col customWidth="1" min="3" max="4" width="8.25"/>
    <col customWidth="1" min="5" max="15" width="9.13"/>
    <col customWidth="1" min="16" max="17" width="8.0"/>
    <col customWidth="1" min="18" max="18" width="7.88"/>
    <col customWidth="1" min="19" max="19" width="8.25"/>
    <col customWidth="1" min="20" max="20" width="8.0"/>
    <col customWidth="1" min="21" max="21" width="7.38"/>
    <col customWidth="1" min="22" max="22" width="8.25"/>
    <col customWidth="1" min="23" max="23" width="8.0"/>
    <col customWidth="1" min="24" max="24" width="7.75"/>
    <col customWidth="1" min="25" max="25" width="8.13"/>
    <col customWidth="1" min="26" max="26" width="8.0"/>
  </cols>
  <sheetData>
    <row r="1">
      <c r="A1" s="8" t="s">
        <v>21</v>
      </c>
      <c r="B1" s="8" t="s">
        <v>22</v>
      </c>
      <c r="C1" s="9">
        <v>43831.0</v>
      </c>
      <c r="D1" s="9">
        <v>43862.0</v>
      </c>
      <c r="E1" s="9">
        <v>43891.0</v>
      </c>
      <c r="F1" s="9">
        <v>43922.0</v>
      </c>
      <c r="G1" s="9">
        <v>43952.0</v>
      </c>
      <c r="H1" s="9">
        <v>43983.0</v>
      </c>
      <c r="I1" s="9">
        <v>44013.0</v>
      </c>
      <c r="J1" s="9">
        <v>44044.0</v>
      </c>
      <c r="K1" s="9">
        <v>44075.0</v>
      </c>
      <c r="L1" s="9">
        <v>44105.0</v>
      </c>
      <c r="M1" s="9">
        <v>44136.0</v>
      </c>
      <c r="N1" s="9">
        <v>44166.0</v>
      </c>
      <c r="O1" s="9">
        <v>44197.0</v>
      </c>
      <c r="P1" s="9">
        <v>44228.0</v>
      </c>
      <c r="Q1" s="9">
        <v>44256.0</v>
      </c>
      <c r="R1" s="9">
        <v>44287.0</v>
      </c>
      <c r="S1" s="9">
        <v>44317.0</v>
      </c>
      <c r="T1" s="9">
        <v>44348.0</v>
      </c>
      <c r="U1" s="9">
        <v>44378.0</v>
      </c>
      <c r="V1" s="9">
        <v>44409.0</v>
      </c>
      <c r="W1" s="9">
        <v>44440.0</v>
      </c>
      <c r="X1" s="9">
        <v>44470.0</v>
      </c>
      <c r="Y1" s="9">
        <v>44501.0</v>
      </c>
      <c r="Z1" s="9">
        <v>44531.0</v>
      </c>
    </row>
    <row r="2">
      <c r="A2" s="13" t="s">
        <v>26</v>
      </c>
      <c r="B2" s="13" t="s">
        <v>27</v>
      </c>
      <c r="C2" s="34">
        <v>100.0</v>
      </c>
      <c r="D2" s="34">
        <f t="shared" ref="D2:Z2" si="1">(C2*0.05)+C2</f>
        <v>105</v>
      </c>
      <c r="E2" s="34">
        <f t="shared" si="1"/>
        <v>110.25</v>
      </c>
      <c r="F2" s="34">
        <f t="shared" si="1"/>
        <v>115.7625</v>
      </c>
      <c r="G2" s="34">
        <f t="shared" si="1"/>
        <v>121.550625</v>
      </c>
      <c r="H2" s="34">
        <f t="shared" si="1"/>
        <v>127.6281563</v>
      </c>
      <c r="I2" s="34">
        <f t="shared" si="1"/>
        <v>134.0095641</v>
      </c>
      <c r="J2" s="34">
        <f t="shared" si="1"/>
        <v>140.7100423</v>
      </c>
      <c r="K2" s="34">
        <f t="shared" si="1"/>
        <v>147.7455444</v>
      </c>
      <c r="L2" s="34">
        <f t="shared" si="1"/>
        <v>155.1328216</v>
      </c>
      <c r="M2" s="34">
        <f t="shared" si="1"/>
        <v>162.8894627</v>
      </c>
      <c r="N2" s="34">
        <f t="shared" si="1"/>
        <v>171.0339358</v>
      </c>
      <c r="O2" s="34">
        <f t="shared" si="1"/>
        <v>179.5856326</v>
      </c>
      <c r="P2" s="34">
        <f t="shared" si="1"/>
        <v>188.5649142</v>
      </c>
      <c r="Q2" s="34">
        <f t="shared" si="1"/>
        <v>197.9931599</v>
      </c>
      <c r="R2" s="34">
        <f t="shared" si="1"/>
        <v>207.8928179</v>
      </c>
      <c r="S2" s="34">
        <f t="shared" si="1"/>
        <v>218.2874588</v>
      </c>
      <c r="T2" s="34">
        <f t="shared" si="1"/>
        <v>229.2018318</v>
      </c>
      <c r="U2" s="34">
        <f t="shared" si="1"/>
        <v>240.6619234</v>
      </c>
      <c r="V2" s="34">
        <f t="shared" si="1"/>
        <v>252.6950195</v>
      </c>
      <c r="W2" s="34">
        <f t="shared" si="1"/>
        <v>265.3297705</v>
      </c>
      <c r="X2" s="34">
        <f t="shared" si="1"/>
        <v>278.596259</v>
      </c>
      <c r="Y2" s="34">
        <f t="shared" si="1"/>
        <v>292.526072</v>
      </c>
      <c r="Z2" s="34">
        <f t="shared" si="1"/>
        <v>307.1523756</v>
      </c>
    </row>
    <row r="3">
      <c r="A3" s="13" t="s">
        <v>28</v>
      </c>
      <c r="B3" s="13" t="s">
        <v>29</v>
      </c>
      <c r="C3" s="13">
        <v>150.0</v>
      </c>
      <c r="D3" s="34">
        <f t="shared" ref="D3:Z3" si="2">(C3*0.05)+C3</f>
        <v>157.5</v>
      </c>
      <c r="E3" s="34">
        <f t="shared" si="2"/>
        <v>165.375</v>
      </c>
      <c r="F3" s="34">
        <f t="shared" si="2"/>
        <v>173.64375</v>
      </c>
      <c r="G3" s="34">
        <f t="shared" si="2"/>
        <v>182.3259375</v>
      </c>
      <c r="H3" s="34">
        <f t="shared" si="2"/>
        <v>191.4422344</v>
      </c>
      <c r="I3" s="34">
        <f t="shared" si="2"/>
        <v>201.0143461</v>
      </c>
      <c r="J3" s="34">
        <f t="shared" si="2"/>
        <v>211.0650634</v>
      </c>
      <c r="K3" s="34">
        <f t="shared" si="2"/>
        <v>221.6183166</v>
      </c>
      <c r="L3" s="34">
        <f t="shared" si="2"/>
        <v>232.6992324</v>
      </c>
      <c r="M3" s="34">
        <f t="shared" si="2"/>
        <v>244.334194</v>
      </c>
      <c r="N3" s="34">
        <f t="shared" si="2"/>
        <v>256.5509037</v>
      </c>
      <c r="O3" s="34">
        <f t="shared" si="2"/>
        <v>269.3784489</v>
      </c>
      <c r="P3" s="34">
        <f t="shared" si="2"/>
        <v>282.8473713</v>
      </c>
      <c r="Q3" s="34">
        <f t="shared" si="2"/>
        <v>296.9897399</v>
      </c>
      <c r="R3" s="34">
        <f t="shared" si="2"/>
        <v>311.8392269</v>
      </c>
      <c r="S3" s="34">
        <f t="shared" si="2"/>
        <v>327.4311883</v>
      </c>
      <c r="T3" s="34">
        <f t="shared" si="2"/>
        <v>343.8027477</v>
      </c>
      <c r="U3" s="34">
        <f t="shared" si="2"/>
        <v>360.9928851</v>
      </c>
      <c r="V3" s="34">
        <f t="shared" si="2"/>
        <v>379.0425293</v>
      </c>
      <c r="W3" s="34">
        <f t="shared" si="2"/>
        <v>397.9946558</v>
      </c>
      <c r="X3" s="34">
        <f t="shared" si="2"/>
        <v>417.8943886</v>
      </c>
      <c r="Y3" s="34">
        <f t="shared" si="2"/>
        <v>438.789108</v>
      </c>
      <c r="Z3" s="34">
        <f t="shared" si="2"/>
        <v>460.7285634</v>
      </c>
    </row>
    <row r="4">
      <c r="A4" s="13" t="s">
        <v>59</v>
      </c>
      <c r="B4" s="13" t="s">
        <v>27</v>
      </c>
      <c r="C4" s="18">
        <v>0.4</v>
      </c>
      <c r="D4" s="18">
        <f t="shared" ref="D4:U4" si="3">(C4*0.05)+C4</f>
        <v>0.42</v>
      </c>
      <c r="E4" s="18">
        <f t="shared" si="3"/>
        <v>0.441</v>
      </c>
      <c r="F4" s="18">
        <f t="shared" si="3"/>
        <v>0.46305</v>
      </c>
      <c r="G4" s="18">
        <f t="shared" si="3"/>
        <v>0.4862025</v>
      </c>
      <c r="H4" s="18">
        <f t="shared" si="3"/>
        <v>0.510512625</v>
      </c>
      <c r="I4" s="18">
        <f t="shared" si="3"/>
        <v>0.5360382563</v>
      </c>
      <c r="J4" s="18">
        <f t="shared" si="3"/>
        <v>0.5628401691</v>
      </c>
      <c r="K4" s="18">
        <f t="shared" si="3"/>
        <v>0.5909821775</v>
      </c>
      <c r="L4" s="18">
        <f t="shared" si="3"/>
        <v>0.6205312864</v>
      </c>
      <c r="M4" s="18">
        <f t="shared" si="3"/>
        <v>0.6515578507</v>
      </c>
      <c r="N4" s="18">
        <f t="shared" si="3"/>
        <v>0.6841357432</v>
      </c>
      <c r="O4" s="18">
        <f t="shared" si="3"/>
        <v>0.7183425304</v>
      </c>
      <c r="P4" s="18">
        <f t="shared" si="3"/>
        <v>0.7542596569</v>
      </c>
      <c r="Q4" s="18">
        <f t="shared" si="3"/>
        <v>0.7919726398</v>
      </c>
      <c r="R4" s="18">
        <f t="shared" si="3"/>
        <v>0.8315712718</v>
      </c>
      <c r="S4" s="18">
        <f t="shared" si="3"/>
        <v>0.8731498354</v>
      </c>
      <c r="T4" s="18">
        <f t="shared" si="3"/>
        <v>0.9168073271</v>
      </c>
      <c r="U4" s="18">
        <f t="shared" si="3"/>
        <v>0.9626476935</v>
      </c>
      <c r="V4" s="18">
        <v>1.0</v>
      </c>
      <c r="W4" s="18">
        <v>1.0</v>
      </c>
      <c r="X4" s="18">
        <v>1.0</v>
      </c>
      <c r="Y4" s="18">
        <v>1.0</v>
      </c>
      <c r="Z4" s="18">
        <v>1.0</v>
      </c>
    </row>
    <row r="5">
      <c r="A5" s="13" t="s">
        <v>31</v>
      </c>
      <c r="B5" s="13" t="s">
        <v>27</v>
      </c>
      <c r="C5" s="34">
        <v>-150.0</v>
      </c>
      <c r="D5" s="34">
        <f t="shared" ref="D5:Z5" si="4">-(C5*0.05)+C5</f>
        <v>-142.5</v>
      </c>
      <c r="E5" s="34">
        <f t="shared" si="4"/>
        <v>-135.375</v>
      </c>
      <c r="F5" s="34">
        <f t="shared" si="4"/>
        <v>-128.60625</v>
      </c>
      <c r="G5" s="34">
        <f t="shared" si="4"/>
        <v>-122.1759375</v>
      </c>
      <c r="H5" s="34">
        <f t="shared" si="4"/>
        <v>-116.0671406</v>
      </c>
      <c r="I5" s="34">
        <f t="shared" si="4"/>
        <v>-110.2637836</v>
      </c>
      <c r="J5" s="34">
        <f t="shared" si="4"/>
        <v>-104.7505944</v>
      </c>
      <c r="K5" s="34">
        <f t="shared" si="4"/>
        <v>-99.51306469</v>
      </c>
      <c r="L5" s="34">
        <f t="shared" si="4"/>
        <v>-94.53741146</v>
      </c>
      <c r="M5" s="34">
        <f t="shared" si="4"/>
        <v>-89.81054089</v>
      </c>
      <c r="N5" s="34">
        <f t="shared" si="4"/>
        <v>-85.32001384</v>
      </c>
      <c r="O5" s="34">
        <f t="shared" si="4"/>
        <v>-81.05401315</v>
      </c>
      <c r="P5" s="34">
        <f t="shared" si="4"/>
        <v>-77.00131249</v>
      </c>
      <c r="Q5" s="34">
        <f t="shared" si="4"/>
        <v>-73.15124687</v>
      </c>
      <c r="R5" s="34">
        <f t="shared" si="4"/>
        <v>-69.49368452</v>
      </c>
      <c r="S5" s="34">
        <f t="shared" si="4"/>
        <v>-66.0190003</v>
      </c>
      <c r="T5" s="34">
        <f t="shared" si="4"/>
        <v>-62.71805028</v>
      </c>
      <c r="U5" s="34">
        <f t="shared" si="4"/>
        <v>-59.58214777</v>
      </c>
      <c r="V5" s="34">
        <f t="shared" si="4"/>
        <v>-56.60304038</v>
      </c>
      <c r="W5" s="34">
        <f t="shared" si="4"/>
        <v>-53.77288836</v>
      </c>
      <c r="X5" s="34">
        <f t="shared" si="4"/>
        <v>-51.08424394</v>
      </c>
      <c r="Y5" s="34">
        <f t="shared" si="4"/>
        <v>-48.53003175</v>
      </c>
      <c r="Z5" s="34">
        <f t="shared" si="4"/>
        <v>-46.10353016</v>
      </c>
    </row>
    <row r="6">
      <c r="A6" s="13" t="s">
        <v>32</v>
      </c>
      <c r="B6" s="13" t="s">
        <v>27</v>
      </c>
      <c r="C6" s="34">
        <v>-500.0</v>
      </c>
      <c r="D6" s="34">
        <f t="shared" ref="D6:Z6" si="5">-(C6*0.05)+C6</f>
        <v>-475</v>
      </c>
      <c r="E6" s="34">
        <f t="shared" si="5"/>
        <v>-451.25</v>
      </c>
      <c r="F6" s="34">
        <f t="shared" si="5"/>
        <v>-428.6875</v>
      </c>
      <c r="G6" s="34">
        <f t="shared" si="5"/>
        <v>-407.253125</v>
      </c>
      <c r="H6" s="34">
        <f t="shared" si="5"/>
        <v>-386.8904688</v>
      </c>
      <c r="I6" s="34">
        <f t="shared" si="5"/>
        <v>-367.5459453</v>
      </c>
      <c r="J6" s="34">
        <f t="shared" si="5"/>
        <v>-349.168648</v>
      </c>
      <c r="K6" s="34">
        <f t="shared" si="5"/>
        <v>-331.7102156</v>
      </c>
      <c r="L6" s="34">
        <f t="shared" si="5"/>
        <v>-315.1247049</v>
      </c>
      <c r="M6" s="34">
        <f t="shared" si="5"/>
        <v>-299.3684696</v>
      </c>
      <c r="N6" s="34">
        <f t="shared" si="5"/>
        <v>-284.4000461</v>
      </c>
      <c r="O6" s="34">
        <f t="shared" si="5"/>
        <v>-270.1800438</v>
      </c>
      <c r="P6" s="34">
        <f t="shared" si="5"/>
        <v>-256.6710416</v>
      </c>
      <c r="Q6" s="34">
        <f t="shared" si="5"/>
        <v>-243.8374896</v>
      </c>
      <c r="R6" s="34">
        <f t="shared" si="5"/>
        <v>-231.6456151</v>
      </c>
      <c r="S6" s="34">
        <f t="shared" si="5"/>
        <v>-220.0633343</v>
      </c>
      <c r="T6" s="34">
        <f t="shared" si="5"/>
        <v>-209.0601676</v>
      </c>
      <c r="U6" s="34">
        <f t="shared" si="5"/>
        <v>-198.6071592</v>
      </c>
      <c r="V6" s="34">
        <f t="shared" si="5"/>
        <v>-188.6768013</v>
      </c>
      <c r="W6" s="34">
        <f t="shared" si="5"/>
        <v>-179.2429612</v>
      </c>
      <c r="X6" s="34">
        <f t="shared" si="5"/>
        <v>-170.2808131</v>
      </c>
      <c r="Y6" s="34">
        <f t="shared" si="5"/>
        <v>-161.7667725</v>
      </c>
      <c r="Z6" s="34">
        <f t="shared" si="5"/>
        <v>-153.6784339</v>
      </c>
    </row>
    <row r="7">
      <c r="A7" s="13" t="s">
        <v>33</v>
      </c>
      <c r="B7" s="13" t="s">
        <v>27</v>
      </c>
      <c r="C7" s="18">
        <v>0.75</v>
      </c>
      <c r="D7" s="18">
        <f t="shared" ref="D7:Q7" si="6">(C7*0.02)+C7</f>
        <v>0.765</v>
      </c>
      <c r="E7" s="18">
        <f t="shared" si="6"/>
        <v>0.7803</v>
      </c>
      <c r="F7" s="18">
        <f t="shared" si="6"/>
        <v>0.795906</v>
      </c>
      <c r="G7" s="18">
        <f t="shared" si="6"/>
        <v>0.81182412</v>
      </c>
      <c r="H7" s="18">
        <f t="shared" si="6"/>
        <v>0.8280606024</v>
      </c>
      <c r="I7" s="18">
        <f t="shared" si="6"/>
        <v>0.8446218144</v>
      </c>
      <c r="J7" s="18">
        <f t="shared" si="6"/>
        <v>0.8615142507</v>
      </c>
      <c r="K7" s="18">
        <f t="shared" si="6"/>
        <v>0.8787445358</v>
      </c>
      <c r="L7" s="18">
        <f t="shared" si="6"/>
        <v>0.8963194265</v>
      </c>
      <c r="M7" s="18">
        <f t="shared" si="6"/>
        <v>0.914245815</v>
      </c>
      <c r="N7" s="18">
        <f t="shared" si="6"/>
        <v>0.9325307313</v>
      </c>
      <c r="O7" s="18">
        <f t="shared" si="6"/>
        <v>0.9511813459</v>
      </c>
      <c r="P7" s="18">
        <f t="shared" si="6"/>
        <v>0.9702049728</v>
      </c>
      <c r="Q7" s="18">
        <f t="shared" si="6"/>
        <v>0.9896090723</v>
      </c>
      <c r="R7" s="18">
        <v>1.0</v>
      </c>
      <c r="S7" s="18">
        <v>1.0</v>
      </c>
      <c r="T7" s="18">
        <v>1.0</v>
      </c>
      <c r="U7" s="18">
        <v>1.0</v>
      </c>
      <c r="V7" s="18">
        <v>1.0</v>
      </c>
      <c r="W7" s="18">
        <v>1.0</v>
      </c>
      <c r="X7" s="18">
        <v>1.0</v>
      </c>
      <c r="Y7" s="18">
        <v>1.0</v>
      </c>
      <c r="Z7" s="18">
        <v>1.0</v>
      </c>
    </row>
    <row r="8">
      <c r="A8" s="13" t="s">
        <v>34</v>
      </c>
      <c r="B8" s="13" t="s">
        <v>27</v>
      </c>
      <c r="C8" s="18">
        <v>0.7</v>
      </c>
      <c r="D8" s="18">
        <f t="shared" ref="D8:Q8" si="7">(C8*0.02)+C8</f>
        <v>0.714</v>
      </c>
      <c r="E8" s="18">
        <f t="shared" si="7"/>
        <v>0.72828</v>
      </c>
      <c r="F8" s="18">
        <f t="shared" si="7"/>
        <v>0.7428456</v>
      </c>
      <c r="G8" s="18">
        <f t="shared" si="7"/>
        <v>0.757702512</v>
      </c>
      <c r="H8" s="18">
        <f t="shared" si="7"/>
        <v>0.7728565622</v>
      </c>
      <c r="I8" s="18">
        <f t="shared" si="7"/>
        <v>0.7883136935</v>
      </c>
      <c r="J8" s="18">
        <f t="shared" si="7"/>
        <v>0.8040799674</v>
      </c>
      <c r="K8" s="18">
        <f t="shared" si="7"/>
        <v>0.8201615667</v>
      </c>
      <c r="L8" s="18">
        <f t="shared" si="7"/>
        <v>0.836564798</v>
      </c>
      <c r="M8" s="18">
        <f t="shared" si="7"/>
        <v>0.853296094</v>
      </c>
      <c r="N8" s="18">
        <f t="shared" si="7"/>
        <v>0.8703620159</v>
      </c>
      <c r="O8" s="18">
        <f t="shared" si="7"/>
        <v>0.8877692562</v>
      </c>
      <c r="P8" s="18">
        <f t="shared" si="7"/>
        <v>0.9055246413</v>
      </c>
      <c r="Q8" s="18">
        <f t="shared" si="7"/>
        <v>0.9236351341</v>
      </c>
      <c r="R8" s="18">
        <v>1.0</v>
      </c>
      <c r="S8" s="18">
        <v>1.0</v>
      </c>
      <c r="T8" s="18">
        <v>1.0</v>
      </c>
      <c r="U8" s="18">
        <v>1.0</v>
      </c>
      <c r="V8" s="18">
        <v>1.0</v>
      </c>
      <c r="W8" s="18">
        <v>1.0</v>
      </c>
      <c r="X8" s="18">
        <v>1.0</v>
      </c>
      <c r="Y8" s="18">
        <v>1.0</v>
      </c>
      <c r="Z8" s="18">
        <v>1.0</v>
      </c>
    </row>
    <row r="9">
      <c r="A9" s="13" t="s">
        <v>35</v>
      </c>
      <c r="B9" s="13" t="s">
        <v>27</v>
      </c>
      <c r="C9" s="18">
        <v>0.05</v>
      </c>
      <c r="D9" s="18">
        <f t="shared" ref="D9:P9" si="8">(C9*0.25)+C9</f>
        <v>0.0625</v>
      </c>
      <c r="E9" s="18">
        <f t="shared" si="8"/>
        <v>0.078125</v>
      </c>
      <c r="F9" s="18">
        <f t="shared" si="8"/>
        <v>0.09765625</v>
      </c>
      <c r="G9" s="18">
        <f t="shared" si="8"/>
        <v>0.1220703125</v>
      </c>
      <c r="H9" s="18">
        <f t="shared" si="8"/>
        <v>0.1525878906</v>
      </c>
      <c r="I9" s="18">
        <f t="shared" si="8"/>
        <v>0.1907348633</v>
      </c>
      <c r="J9" s="18">
        <f t="shared" si="8"/>
        <v>0.2384185791</v>
      </c>
      <c r="K9" s="18">
        <f t="shared" si="8"/>
        <v>0.2980232239</v>
      </c>
      <c r="L9" s="18">
        <f t="shared" si="8"/>
        <v>0.3725290298</v>
      </c>
      <c r="M9" s="18">
        <f t="shared" si="8"/>
        <v>0.4656612873</v>
      </c>
      <c r="N9" s="18">
        <f t="shared" si="8"/>
        <v>0.5820766091</v>
      </c>
      <c r="O9" s="18">
        <f t="shared" si="8"/>
        <v>0.7275957614</v>
      </c>
      <c r="P9" s="18">
        <f t="shared" si="8"/>
        <v>0.9094947018</v>
      </c>
      <c r="Q9" s="18">
        <v>1.0</v>
      </c>
      <c r="R9" s="18">
        <v>1.0</v>
      </c>
      <c r="S9" s="18">
        <v>1.0</v>
      </c>
      <c r="T9" s="18">
        <v>1.0</v>
      </c>
      <c r="U9" s="18">
        <v>1.0</v>
      </c>
      <c r="V9" s="18">
        <v>1.0</v>
      </c>
      <c r="W9" s="18">
        <v>1.0</v>
      </c>
      <c r="X9" s="18">
        <v>1.0</v>
      </c>
      <c r="Y9" s="18">
        <v>1.0</v>
      </c>
      <c r="Z9" s="18">
        <v>1.0</v>
      </c>
    </row>
    <row r="10">
      <c r="A10" s="13" t="s">
        <v>36</v>
      </c>
      <c r="B10" s="13" t="s">
        <v>27</v>
      </c>
      <c r="C10" s="18">
        <v>0.62</v>
      </c>
      <c r="D10" s="18">
        <f t="shared" ref="D10:Q10" si="9">(C10*0.02)+C10</f>
        <v>0.6324</v>
      </c>
      <c r="E10" s="18">
        <f t="shared" si="9"/>
        <v>0.645048</v>
      </c>
      <c r="F10" s="18">
        <f t="shared" si="9"/>
        <v>0.65794896</v>
      </c>
      <c r="G10" s="18">
        <f t="shared" si="9"/>
        <v>0.6711079392</v>
      </c>
      <c r="H10" s="18">
        <f t="shared" si="9"/>
        <v>0.684530098</v>
      </c>
      <c r="I10" s="18">
        <f t="shared" si="9"/>
        <v>0.6982206999</v>
      </c>
      <c r="J10" s="18">
        <f t="shared" si="9"/>
        <v>0.7121851139</v>
      </c>
      <c r="K10" s="18">
        <f t="shared" si="9"/>
        <v>0.7264288162</v>
      </c>
      <c r="L10" s="18">
        <f t="shared" si="9"/>
        <v>0.7409573925</v>
      </c>
      <c r="M10" s="18">
        <f t="shared" si="9"/>
        <v>0.7557765404</v>
      </c>
      <c r="N10" s="18">
        <f t="shared" si="9"/>
        <v>0.7708920712</v>
      </c>
      <c r="O10" s="18">
        <f t="shared" si="9"/>
        <v>0.7863099126</v>
      </c>
      <c r="P10" s="18">
        <f t="shared" si="9"/>
        <v>0.8020361109</v>
      </c>
      <c r="Q10" s="18">
        <f t="shared" si="9"/>
        <v>0.8180768331</v>
      </c>
      <c r="R10" s="18">
        <v>1.0</v>
      </c>
      <c r="S10" s="18">
        <v>1.0</v>
      </c>
      <c r="T10" s="18">
        <v>1.0</v>
      </c>
      <c r="U10" s="18">
        <v>1.0</v>
      </c>
      <c r="V10" s="18">
        <v>1.0</v>
      </c>
      <c r="W10" s="18">
        <v>1.0</v>
      </c>
      <c r="X10" s="18">
        <v>1.0</v>
      </c>
      <c r="Y10" s="18">
        <v>1.0</v>
      </c>
      <c r="Z10" s="18">
        <v>1.0</v>
      </c>
    </row>
    <row r="11">
      <c r="A11" s="13" t="s">
        <v>37</v>
      </c>
      <c r="B11" s="13" t="s">
        <v>27</v>
      </c>
      <c r="C11" s="18">
        <v>0.4</v>
      </c>
      <c r="D11" s="18">
        <f t="shared" ref="D11:Q11" si="10">(C11*0.06)+C11</f>
        <v>0.424</v>
      </c>
      <c r="E11" s="18">
        <f t="shared" si="10"/>
        <v>0.44944</v>
      </c>
      <c r="F11" s="18">
        <f t="shared" si="10"/>
        <v>0.4764064</v>
      </c>
      <c r="G11" s="18">
        <f t="shared" si="10"/>
        <v>0.504990784</v>
      </c>
      <c r="H11" s="18">
        <f t="shared" si="10"/>
        <v>0.535290231</v>
      </c>
      <c r="I11" s="18">
        <f t="shared" si="10"/>
        <v>0.5674076449</v>
      </c>
      <c r="J11" s="18">
        <f t="shared" si="10"/>
        <v>0.6014521036</v>
      </c>
      <c r="K11" s="18">
        <f t="shared" si="10"/>
        <v>0.6375392298</v>
      </c>
      <c r="L11" s="18">
        <f t="shared" si="10"/>
        <v>0.6757915836</v>
      </c>
      <c r="M11" s="18">
        <f t="shared" si="10"/>
        <v>0.7163390786</v>
      </c>
      <c r="N11" s="18">
        <f t="shared" si="10"/>
        <v>0.7593194233</v>
      </c>
      <c r="O11" s="18">
        <f t="shared" si="10"/>
        <v>0.8048785887</v>
      </c>
      <c r="P11" s="18">
        <f t="shared" si="10"/>
        <v>0.8531713041</v>
      </c>
      <c r="Q11" s="18">
        <f t="shared" si="10"/>
        <v>0.9043615823</v>
      </c>
      <c r="R11" s="18">
        <v>1.0</v>
      </c>
      <c r="S11" s="18">
        <v>1.0</v>
      </c>
      <c r="T11" s="18">
        <v>1.0</v>
      </c>
      <c r="U11" s="18">
        <v>1.0</v>
      </c>
      <c r="V11" s="18">
        <v>1.0</v>
      </c>
      <c r="W11" s="18">
        <v>1.0</v>
      </c>
      <c r="X11" s="18">
        <v>1.0</v>
      </c>
      <c r="Y11" s="18">
        <v>1.0</v>
      </c>
      <c r="Z11" s="18">
        <v>1.0</v>
      </c>
    </row>
    <row r="12">
      <c r="A12" s="22" t="s">
        <v>38</v>
      </c>
      <c r="B12" s="22" t="s">
        <v>27</v>
      </c>
      <c r="C12" s="22">
        <v>45.0</v>
      </c>
      <c r="D12" s="35">
        <f t="shared" ref="D12:Z12" si="11">C12-(C12*0.15)</f>
        <v>38.25</v>
      </c>
      <c r="E12" s="35">
        <f t="shared" si="11"/>
        <v>32.5125</v>
      </c>
      <c r="F12" s="35">
        <f t="shared" si="11"/>
        <v>27.635625</v>
      </c>
      <c r="G12" s="35">
        <f t="shared" si="11"/>
        <v>23.49028125</v>
      </c>
      <c r="H12" s="35">
        <f t="shared" si="11"/>
        <v>19.96673906</v>
      </c>
      <c r="I12" s="35">
        <f t="shared" si="11"/>
        <v>16.9717282</v>
      </c>
      <c r="J12" s="35">
        <f t="shared" si="11"/>
        <v>14.42596897</v>
      </c>
      <c r="K12" s="35">
        <f t="shared" si="11"/>
        <v>12.26207363</v>
      </c>
      <c r="L12" s="35">
        <f t="shared" si="11"/>
        <v>10.42276258</v>
      </c>
      <c r="M12" s="35">
        <f t="shared" si="11"/>
        <v>8.859348195</v>
      </c>
      <c r="N12" s="35">
        <f t="shared" si="11"/>
        <v>7.530445966</v>
      </c>
      <c r="O12" s="35">
        <f t="shared" si="11"/>
        <v>6.400879071</v>
      </c>
      <c r="P12" s="35">
        <f t="shared" si="11"/>
        <v>5.44074721</v>
      </c>
      <c r="Q12" s="35">
        <f t="shared" si="11"/>
        <v>4.624635129</v>
      </c>
      <c r="R12" s="35">
        <f t="shared" si="11"/>
        <v>3.93093986</v>
      </c>
      <c r="S12" s="35">
        <f t="shared" si="11"/>
        <v>3.341298881</v>
      </c>
      <c r="T12" s="35">
        <f t="shared" si="11"/>
        <v>2.840104049</v>
      </c>
      <c r="U12" s="35">
        <f t="shared" si="11"/>
        <v>2.414088441</v>
      </c>
      <c r="V12" s="35">
        <f t="shared" si="11"/>
        <v>2.051975175</v>
      </c>
      <c r="W12" s="35">
        <f t="shared" si="11"/>
        <v>1.744178899</v>
      </c>
      <c r="X12" s="35">
        <f t="shared" si="11"/>
        <v>1.482552064</v>
      </c>
      <c r="Y12" s="35">
        <f t="shared" si="11"/>
        <v>1.260169254</v>
      </c>
      <c r="Z12" s="35">
        <f t="shared" si="11"/>
        <v>1.071143866</v>
      </c>
    </row>
    <row r="13">
      <c r="A13" s="22" t="s">
        <v>39</v>
      </c>
      <c r="B13" s="22" t="s">
        <v>27</v>
      </c>
      <c r="C13" s="26">
        <v>0.03</v>
      </c>
      <c r="D13" s="26">
        <f t="shared" ref="D13:N13" si="12">(C13*0.08)+C13</f>
        <v>0.0324</v>
      </c>
      <c r="E13" s="26">
        <f t="shared" si="12"/>
        <v>0.034992</v>
      </c>
      <c r="F13" s="26">
        <f t="shared" si="12"/>
        <v>0.03779136</v>
      </c>
      <c r="G13" s="26">
        <f t="shared" si="12"/>
        <v>0.0408146688</v>
      </c>
      <c r="H13" s="26">
        <f t="shared" si="12"/>
        <v>0.0440798423</v>
      </c>
      <c r="I13" s="26">
        <f t="shared" si="12"/>
        <v>0.04760622969</v>
      </c>
      <c r="J13" s="26">
        <f t="shared" si="12"/>
        <v>0.05141472806</v>
      </c>
      <c r="K13" s="26">
        <f t="shared" si="12"/>
        <v>0.05552790631</v>
      </c>
      <c r="L13" s="26">
        <f t="shared" si="12"/>
        <v>0.05997013881</v>
      </c>
      <c r="M13" s="26">
        <f t="shared" si="12"/>
        <v>0.06476774992</v>
      </c>
      <c r="N13" s="26">
        <f t="shared" si="12"/>
        <v>0.06994916991</v>
      </c>
      <c r="O13" s="26">
        <f t="shared" ref="O13:Z13" si="13">(N13*0.05)+N13</f>
        <v>0.07344662841</v>
      </c>
      <c r="P13" s="26">
        <f t="shared" si="13"/>
        <v>0.07711895983</v>
      </c>
      <c r="Q13" s="26">
        <f t="shared" si="13"/>
        <v>0.08097490782</v>
      </c>
      <c r="R13" s="26">
        <f t="shared" si="13"/>
        <v>0.08502365321</v>
      </c>
      <c r="S13" s="26">
        <f t="shared" si="13"/>
        <v>0.08927483587</v>
      </c>
      <c r="T13" s="26">
        <f t="shared" si="13"/>
        <v>0.09373857766</v>
      </c>
      <c r="U13" s="26">
        <f t="shared" si="13"/>
        <v>0.09842550655</v>
      </c>
      <c r="V13" s="26">
        <f t="shared" si="13"/>
        <v>0.1033467819</v>
      </c>
      <c r="W13" s="26">
        <f t="shared" si="13"/>
        <v>0.108514121</v>
      </c>
      <c r="X13" s="26">
        <f t="shared" si="13"/>
        <v>0.113939827</v>
      </c>
      <c r="Y13" s="26">
        <f t="shared" si="13"/>
        <v>0.1196368184</v>
      </c>
      <c r="Z13" s="26">
        <f t="shared" si="13"/>
        <v>0.1256186593</v>
      </c>
    </row>
    <row r="14">
      <c r="A14" s="13" t="s">
        <v>40</v>
      </c>
      <c r="B14" s="13" t="s">
        <v>27</v>
      </c>
      <c r="C14" s="18">
        <v>0.1</v>
      </c>
      <c r="D14" s="18">
        <v>0.1</v>
      </c>
      <c r="E14" s="18">
        <v>0.1</v>
      </c>
      <c r="F14" s="18">
        <v>0.1</v>
      </c>
      <c r="G14" s="18">
        <v>0.1</v>
      </c>
      <c r="H14" s="18">
        <v>0.1</v>
      </c>
      <c r="I14" s="18">
        <v>0.1</v>
      </c>
      <c r="J14" s="18">
        <v>0.1</v>
      </c>
      <c r="K14" s="18">
        <v>0.1</v>
      </c>
      <c r="L14" s="18">
        <v>0.1</v>
      </c>
      <c r="M14" s="18">
        <v>0.1</v>
      </c>
      <c r="N14" s="18">
        <v>0.1</v>
      </c>
      <c r="O14" s="18">
        <v>0.1</v>
      </c>
      <c r="P14" s="18">
        <v>0.1</v>
      </c>
      <c r="Q14" s="18">
        <v>0.1</v>
      </c>
      <c r="R14" s="18">
        <v>0.1</v>
      </c>
      <c r="S14" s="18">
        <v>0.1</v>
      </c>
      <c r="T14" s="18">
        <v>0.1</v>
      </c>
      <c r="U14" s="18">
        <v>0.1</v>
      </c>
      <c r="V14" s="18">
        <v>0.1</v>
      </c>
      <c r="W14" s="18">
        <v>0.1</v>
      </c>
      <c r="X14" s="18">
        <v>0.1</v>
      </c>
      <c r="Y14" s="18">
        <v>0.1</v>
      </c>
      <c r="Z14" s="18">
        <v>0.1</v>
      </c>
    </row>
    <row r="15">
      <c r="A15" s="13" t="s">
        <v>42</v>
      </c>
      <c r="B15" s="13" t="s">
        <v>27</v>
      </c>
      <c r="C15" s="18">
        <v>0.15</v>
      </c>
      <c r="D15" s="18">
        <v>0.15</v>
      </c>
      <c r="E15" s="18">
        <v>0.15</v>
      </c>
      <c r="F15" s="18">
        <v>0.15</v>
      </c>
      <c r="G15" s="18">
        <v>0.15</v>
      </c>
      <c r="H15" s="18">
        <v>0.15</v>
      </c>
      <c r="I15" s="18">
        <v>0.15</v>
      </c>
      <c r="J15" s="18">
        <v>0.15</v>
      </c>
      <c r="K15" s="18">
        <v>0.15</v>
      </c>
      <c r="L15" s="18">
        <v>0.15</v>
      </c>
      <c r="M15" s="18">
        <v>0.15</v>
      </c>
      <c r="N15" s="18">
        <v>0.15</v>
      </c>
      <c r="O15" s="18">
        <v>0.15</v>
      </c>
      <c r="P15" s="18">
        <v>0.15</v>
      </c>
      <c r="Q15" s="18">
        <v>0.15</v>
      </c>
      <c r="R15" s="18">
        <v>0.15</v>
      </c>
      <c r="S15" s="18">
        <v>0.15</v>
      </c>
      <c r="T15" s="18">
        <v>0.15</v>
      </c>
      <c r="U15" s="18">
        <v>0.15</v>
      </c>
      <c r="V15" s="18">
        <v>0.15</v>
      </c>
      <c r="W15" s="18">
        <v>0.15</v>
      </c>
      <c r="X15" s="18">
        <v>0.15</v>
      </c>
      <c r="Y15" s="18">
        <v>0.15</v>
      </c>
      <c r="Z15" s="18">
        <v>0.15</v>
      </c>
    </row>
    <row r="16">
      <c r="A16" s="13" t="s">
        <v>43</v>
      </c>
      <c r="B16" s="13" t="s">
        <v>27</v>
      </c>
      <c r="C16" s="18">
        <v>0.09</v>
      </c>
      <c r="D16" s="18">
        <v>0.09</v>
      </c>
      <c r="E16" s="18">
        <v>0.09</v>
      </c>
      <c r="F16" s="18">
        <v>0.09</v>
      </c>
      <c r="G16" s="18">
        <v>0.09</v>
      </c>
      <c r="H16" s="18">
        <v>0.09</v>
      </c>
      <c r="I16" s="18">
        <v>0.09</v>
      </c>
      <c r="J16" s="18">
        <v>0.09</v>
      </c>
      <c r="K16" s="18">
        <v>0.09</v>
      </c>
      <c r="L16" s="18">
        <v>0.09</v>
      </c>
      <c r="M16" s="18">
        <v>0.09</v>
      </c>
      <c r="N16" s="18">
        <v>0.09</v>
      </c>
      <c r="O16" s="18">
        <v>0.09</v>
      </c>
      <c r="P16" s="18">
        <v>0.09</v>
      </c>
      <c r="Q16" s="18">
        <v>0.09</v>
      </c>
      <c r="R16" s="18">
        <v>0.09</v>
      </c>
      <c r="S16" s="18">
        <v>0.09</v>
      </c>
      <c r="T16" s="18">
        <v>0.09</v>
      </c>
      <c r="U16" s="18">
        <v>0.09</v>
      </c>
      <c r="V16" s="18">
        <v>0.09</v>
      </c>
      <c r="W16" s="18">
        <v>0.09</v>
      </c>
      <c r="X16" s="18">
        <v>0.09</v>
      </c>
      <c r="Y16" s="18">
        <v>0.09</v>
      </c>
      <c r="Z16" s="18">
        <v>0.09</v>
      </c>
    </row>
    <row r="17">
      <c r="A17" s="13" t="s">
        <v>44</v>
      </c>
      <c r="B17" s="13" t="s">
        <v>27</v>
      </c>
      <c r="C17" s="18">
        <v>0.11</v>
      </c>
      <c r="D17" s="18">
        <v>0.11</v>
      </c>
      <c r="E17" s="18">
        <v>0.11</v>
      </c>
      <c r="F17" s="18">
        <v>0.11</v>
      </c>
      <c r="G17" s="18">
        <v>0.11</v>
      </c>
      <c r="H17" s="18">
        <v>0.11</v>
      </c>
      <c r="I17" s="18">
        <v>0.11</v>
      </c>
      <c r="J17" s="18">
        <v>0.11</v>
      </c>
      <c r="K17" s="18">
        <v>0.11</v>
      </c>
      <c r="L17" s="18">
        <v>0.11</v>
      </c>
      <c r="M17" s="18">
        <v>0.11</v>
      </c>
      <c r="N17" s="18">
        <v>0.11</v>
      </c>
      <c r="O17" s="18">
        <v>0.11</v>
      </c>
      <c r="P17" s="18">
        <v>0.11</v>
      </c>
      <c r="Q17" s="18">
        <v>0.11</v>
      </c>
      <c r="R17" s="18">
        <v>0.11</v>
      </c>
      <c r="S17" s="18">
        <v>0.11</v>
      </c>
      <c r="T17" s="18">
        <v>0.11</v>
      </c>
      <c r="U17" s="18">
        <v>0.11</v>
      </c>
      <c r="V17" s="18">
        <v>0.11</v>
      </c>
      <c r="W17" s="18">
        <v>0.11</v>
      </c>
      <c r="X17" s="18">
        <v>0.11</v>
      </c>
      <c r="Y17" s="18">
        <v>0.11</v>
      </c>
      <c r="Z17" s="18">
        <v>0.11</v>
      </c>
    </row>
    <row r="18">
      <c r="A18" s="13" t="s">
        <v>45</v>
      </c>
      <c r="B18" s="13" t="s">
        <v>58</v>
      </c>
      <c r="C18" s="13">
        <v>500.0</v>
      </c>
      <c r="D18" s="34">
        <f t="shared" ref="D18:Z18" si="14">(C18*0.05)+C18</f>
        <v>525</v>
      </c>
      <c r="E18" s="34">
        <f t="shared" si="14"/>
        <v>551.25</v>
      </c>
      <c r="F18" s="34">
        <f t="shared" si="14"/>
        <v>578.8125</v>
      </c>
      <c r="G18" s="34">
        <f t="shared" si="14"/>
        <v>607.753125</v>
      </c>
      <c r="H18" s="34">
        <f t="shared" si="14"/>
        <v>638.1407813</v>
      </c>
      <c r="I18" s="34">
        <f t="shared" si="14"/>
        <v>670.0478203</v>
      </c>
      <c r="J18" s="34">
        <f t="shared" si="14"/>
        <v>703.5502113</v>
      </c>
      <c r="K18" s="34">
        <f t="shared" si="14"/>
        <v>738.7277219</v>
      </c>
      <c r="L18" s="34">
        <f t="shared" si="14"/>
        <v>775.664108</v>
      </c>
      <c r="M18" s="34">
        <f t="shared" si="14"/>
        <v>814.4473134</v>
      </c>
      <c r="N18" s="34">
        <f t="shared" si="14"/>
        <v>855.1696791</v>
      </c>
      <c r="O18" s="34">
        <f t="shared" si="14"/>
        <v>897.928163</v>
      </c>
      <c r="P18" s="34">
        <f t="shared" si="14"/>
        <v>942.8245712</v>
      </c>
      <c r="Q18" s="34">
        <f t="shared" si="14"/>
        <v>989.9657997</v>
      </c>
      <c r="R18" s="34">
        <f t="shared" si="14"/>
        <v>1039.46409</v>
      </c>
      <c r="S18" s="34">
        <f t="shared" si="14"/>
        <v>1091.437294</v>
      </c>
      <c r="T18" s="34">
        <f t="shared" si="14"/>
        <v>1146.009159</v>
      </c>
      <c r="U18" s="34">
        <f t="shared" si="14"/>
        <v>1203.309617</v>
      </c>
      <c r="V18" s="34">
        <f t="shared" si="14"/>
        <v>1263.475098</v>
      </c>
      <c r="W18" s="34">
        <f t="shared" si="14"/>
        <v>1326.648853</v>
      </c>
      <c r="X18" s="34">
        <f t="shared" si="14"/>
        <v>1392.981295</v>
      </c>
      <c r="Y18" s="34">
        <f t="shared" si="14"/>
        <v>1462.63036</v>
      </c>
      <c r="Z18" s="34">
        <f t="shared" si="14"/>
        <v>1535.761878</v>
      </c>
    </row>
    <row r="19">
      <c r="A19" s="13" t="s">
        <v>47</v>
      </c>
      <c r="B19" s="13" t="s">
        <v>58</v>
      </c>
      <c r="C19" s="30">
        <v>800.0</v>
      </c>
      <c r="D19" s="30">
        <f t="shared" ref="D19:Z19" si="15">(C19*0.05)+C19</f>
        <v>840</v>
      </c>
      <c r="E19" s="30">
        <f t="shared" si="15"/>
        <v>882</v>
      </c>
      <c r="F19" s="30">
        <f t="shared" si="15"/>
        <v>926.1</v>
      </c>
      <c r="G19" s="30">
        <f t="shared" si="15"/>
        <v>972.405</v>
      </c>
      <c r="H19" s="30">
        <f t="shared" si="15"/>
        <v>1021.02525</v>
      </c>
      <c r="I19" s="30">
        <f t="shared" si="15"/>
        <v>1072.076513</v>
      </c>
      <c r="J19" s="30">
        <f t="shared" si="15"/>
        <v>1125.680338</v>
      </c>
      <c r="K19" s="30">
        <f t="shared" si="15"/>
        <v>1181.964355</v>
      </c>
      <c r="L19" s="30">
        <f t="shared" si="15"/>
        <v>1241.062573</v>
      </c>
      <c r="M19" s="30">
        <f t="shared" si="15"/>
        <v>1303.115701</v>
      </c>
      <c r="N19" s="30">
        <f t="shared" si="15"/>
        <v>1368.271486</v>
      </c>
      <c r="O19" s="30">
        <f t="shared" si="15"/>
        <v>1436.685061</v>
      </c>
      <c r="P19" s="30">
        <f t="shared" si="15"/>
        <v>1508.519314</v>
      </c>
      <c r="Q19" s="30">
        <f t="shared" si="15"/>
        <v>1583.94528</v>
      </c>
      <c r="R19" s="30">
        <f t="shared" si="15"/>
        <v>1663.142544</v>
      </c>
      <c r="S19" s="30">
        <f t="shared" si="15"/>
        <v>1746.299671</v>
      </c>
      <c r="T19" s="30">
        <f t="shared" si="15"/>
        <v>1833.614654</v>
      </c>
      <c r="U19" s="30">
        <f t="shared" si="15"/>
        <v>1925.295387</v>
      </c>
      <c r="V19" s="30">
        <f t="shared" si="15"/>
        <v>2021.560156</v>
      </c>
      <c r="W19" s="30">
        <f t="shared" si="15"/>
        <v>2122.638164</v>
      </c>
      <c r="X19" s="30">
        <f t="shared" si="15"/>
        <v>2228.770072</v>
      </c>
      <c r="Y19" s="30">
        <f t="shared" si="15"/>
        <v>2340.208576</v>
      </c>
      <c r="Z19" s="30">
        <f t="shared" si="15"/>
        <v>2457.219005</v>
      </c>
    </row>
    <row r="20">
      <c r="A20" s="13" t="s">
        <v>48</v>
      </c>
      <c r="B20" s="13" t="s">
        <v>49</v>
      </c>
      <c r="C20" s="13">
        <v>1900.0</v>
      </c>
      <c r="D20" s="34">
        <f t="shared" ref="D20:Z20" si="16">(C20*0.05)+C20</f>
        <v>1995</v>
      </c>
      <c r="E20" s="34">
        <f t="shared" si="16"/>
        <v>2094.75</v>
      </c>
      <c r="F20" s="34">
        <f t="shared" si="16"/>
        <v>2199.4875</v>
      </c>
      <c r="G20" s="34">
        <f t="shared" si="16"/>
        <v>2309.461875</v>
      </c>
      <c r="H20" s="34">
        <f t="shared" si="16"/>
        <v>2424.934969</v>
      </c>
      <c r="I20" s="34">
        <f t="shared" si="16"/>
        <v>2546.181717</v>
      </c>
      <c r="J20" s="34">
        <f t="shared" si="16"/>
        <v>2673.490803</v>
      </c>
      <c r="K20" s="34">
        <f t="shared" si="16"/>
        <v>2807.165343</v>
      </c>
      <c r="L20" s="34">
        <f t="shared" si="16"/>
        <v>2947.52361</v>
      </c>
      <c r="M20" s="34">
        <f t="shared" si="16"/>
        <v>3094.899791</v>
      </c>
      <c r="N20" s="34">
        <f t="shared" si="16"/>
        <v>3249.64478</v>
      </c>
      <c r="O20" s="34">
        <f t="shared" si="16"/>
        <v>3412.127019</v>
      </c>
      <c r="P20" s="34">
        <f t="shared" si="16"/>
        <v>3582.73337</v>
      </c>
      <c r="Q20" s="34">
        <f t="shared" si="16"/>
        <v>3761.870039</v>
      </c>
      <c r="R20" s="34">
        <f t="shared" si="16"/>
        <v>3949.963541</v>
      </c>
      <c r="S20" s="34">
        <f t="shared" si="16"/>
        <v>4147.461718</v>
      </c>
      <c r="T20" s="34">
        <f t="shared" si="16"/>
        <v>4354.834804</v>
      </c>
      <c r="U20" s="34">
        <f t="shared" si="16"/>
        <v>4572.576544</v>
      </c>
      <c r="V20" s="34">
        <f t="shared" si="16"/>
        <v>4801.205371</v>
      </c>
      <c r="W20" s="34">
        <f t="shared" si="16"/>
        <v>5041.26564</v>
      </c>
      <c r="X20" s="34">
        <f t="shared" si="16"/>
        <v>5293.328922</v>
      </c>
      <c r="Y20" s="34">
        <f t="shared" si="16"/>
        <v>5557.995368</v>
      </c>
      <c r="Z20" s="34">
        <f t="shared" si="16"/>
        <v>5835.895136</v>
      </c>
    </row>
    <row r="21">
      <c r="A21" s="13" t="s">
        <v>50</v>
      </c>
      <c r="B21" s="13" t="s">
        <v>49</v>
      </c>
      <c r="C21" s="13">
        <v>2300.0</v>
      </c>
      <c r="D21" s="34">
        <f t="shared" ref="D21:Z21" si="17">(C21*0.05)+C21</f>
        <v>2415</v>
      </c>
      <c r="E21" s="34">
        <f t="shared" si="17"/>
        <v>2535.75</v>
      </c>
      <c r="F21" s="34">
        <f t="shared" si="17"/>
        <v>2662.5375</v>
      </c>
      <c r="G21" s="34">
        <f t="shared" si="17"/>
        <v>2795.664375</v>
      </c>
      <c r="H21" s="34">
        <f t="shared" si="17"/>
        <v>2935.447594</v>
      </c>
      <c r="I21" s="34">
        <f t="shared" si="17"/>
        <v>3082.219973</v>
      </c>
      <c r="J21" s="34">
        <f t="shared" si="17"/>
        <v>3236.330972</v>
      </c>
      <c r="K21" s="34">
        <f t="shared" si="17"/>
        <v>3398.147521</v>
      </c>
      <c r="L21" s="34">
        <f t="shared" si="17"/>
        <v>3568.054897</v>
      </c>
      <c r="M21" s="34">
        <f t="shared" si="17"/>
        <v>3746.457642</v>
      </c>
      <c r="N21" s="34">
        <f t="shared" si="17"/>
        <v>3933.780524</v>
      </c>
      <c r="O21" s="34">
        <f t="shared" si="17"/>
        <v>4130.46955</v>
      </c>
      <c r="P21" s="34">
        <f t="shared" si="17"/>
        <v>4336.993027</v>
      </c>
      <c r="Q21" s="34">
        <f t="shared" si="17"/>
        <v>4553.842679</v>
      </c>
      <c r="R21" s="34">
        <f t="shared" si="17"/>
        <v>4781.534813</v>
      </c>
      <c r="S21" s="34">
        <f t="shared" si="17"/>
        <v>5020.611553</v>
      </c>
      <c r="T21" s="34">
        <f t="shared" si="17"/>
        <v>5271.642131</v>
      </c>
      <c r="U21" s="34">
        <f t="shared" si="17"/>
        <v>5535.224237</v>
      </c>
      <c r="V21" s="34">
        <f t="shared" si="17"/>
        <v>5811.985449</v>
      </c>
      <c r="W21" s="34">
        <f t="shared" si="17"/>
        <v>6102.584722</v>
      </c>
      <c r="X21" s="34">
        <f t="shared" si="17"/>
        <v>6407.713958</v>
      </c>
      <c r="Y21" s="34">
        <f t="shared" si="17"/>
        <v>6728.099656</v>
      </c>
      <c r="Z21" s="34">
        <f t="shared" si="17"/>
        <v>7064.504639</v>
      </c>
    </row>
    <row r="22">
      <c r="A22" s="13" t="s">
        <v>60</v>
      </c>
      <c r="B22" s="13" t="s">
        <v>46</v>
      </c>
      <c r="C22" s="13">
        <v>4000.0</v>
      </c>
      <c r="D22" s="34">
        <f t="shared" ref="D22:Z22" si="18">(C22*0.05)+C22</f>
        <v>4200</v>
      </c>
      <c r="E22" s="34">
        <f t="shared" si="18"/>
        <v>4410</v>
      </c>
      <c r="F22" s="34">
        <f t="shared" si="18"/>
        <v>4630.5</v>
      </c>
      <c r="G22" s="34">
        <f t="shared" si="18"/>
        <v>4862.025</v>
      </c>
      <c r="H22" s="34">
        <f t="shared" si="18"/>
        <v>5105.12625</v>
      </c>
      <c r="I22" s="34">
        <f t="shared" si="18"/>
        <v>5360.382563</v>
      </c>
      <c r="J22" s="34">
        <f t="shared" si="18"/>
        <v>5628.401691</v>
      </c>
      <c r="K22" s="34">
        <f t="shared" si="18"/>
        <v>5909.821775</v>
      </c>
      <c r="L22" s="34">
        <f t="shared" si="18"/>
        <v>6205.312864</v>
      </c>
      <c r="M22" s="34">
        <f t="shared" si="18"/>
        <v>6515.578507</v>
      </c>
      <c r="N22" s="34">
        <f t="shared" si="18"/>
        <v>6841.357432</v>
      </c>
      <c r="O22" s="34">
        <f t="shared" si="18"/>
        <v>7183.425304</v>
      </c>
      <c r="P22" s="34">
        <f t="shared" si="18"/>
        <v>7542.596569</v>
      </c>
      <c r="Q22" s="34">
        <f t="shared" si="18"/>
        <v>7919.726398</v>
      </c>
      <c r="R22" s="34">
        <f t="shared" si="18"/>
        <v>8315.712718</v>
      </c>
      <c r="S22" s="34">
        <f t="shared" si="18"/>
        <v>8731.498354</v>
      </c>
      <c r="T22" s="34">
        <f t="shared" si="18"/>
        <v>9168.073271</v>
      </c>
      <c r="U22" s="34">
        <f t="shared" si="18"/>
        <v>9626.476935</v>
      </c>
      <c r="V22" s="34">
        <f t="shared" si="18"/>
        <v>10107.80078</v>
      </c>
      <c r="W22" s="34">
        <f t="shared" si="18"/>
        <v>10613.19082</v>
      </c>
      <c r="X22" s="34">
        <f t="shared" si="18"/>
        <v>11143.85036</v>
      </c>
      <c r="Y22" s="34">
        <f t="shared" si="18"/>
        <v>11701.04288</v>
      </c>
      <c r="Z22" s="34">
        <f t="shared" si="18"/>
        <v>12286.09502</v>
      </c>
    </row>
    <row r="23">
      <c r="A23" s="22" t="s">
        <v>10</v>
      </c>
      <c r="B23" s="22" t="s">
        <v>46</v>
      </c>
      <c r="C23" s="31">
        <v>17000.0</v>
      </c>
      <c r="D23" s="31">
        <f t="shared" ref="D23:Z23" si="19">(C23*0.05)+C23</f>
        <v>17850</v>
      </c>
      <c r="E23" s="31">
        <f t="shared" si="19"/>
        <v>18742.5</v>
      </c>
      <c r="F23" s="31">
        <f t="shared" si="19"/>
        <v>19679.625</v>
      </c>
      <c r="G23" s="31">
        <f t="shared" si="19"/>
        <v>20663.60625</v>
      </c>
      <c r="H23" s="31">
        <f t="shared" si="19"/>
        <v>21696.78656</v>
      </c>
      <c r="I23" s="31">
        <f t="shared" si="19"/>
        <v>22781.62589</v>
      </c>
      <c r="J23" s="31">
        <f t="shared" si="19"/>
        <v>23920.70719</v>
      </c>
      <c r="K23" s="31">
        <f t="shared" si="19"/>
        <v>25116.74254</v>
      </c>
      <c r="L23" s="31">
        <f t="shared" si="19"/>
        <v>26372.57967</v>
      </c>
      <c r="M23" s="31">
        <f t="shared" si="19"/>
        <v>27691.20866</v>
      </c>
      <c r="N23" s="31">
        <f t="shared" si="19"/>
        <v>29075.76909</v>
      </c>
      <c r="O23" s="31">
        <f t="shared" si="19"/>
        <v>30529.55754</v>
      </c>
      <c r="P23" s="31">
        <f t="shared" si="19"/>
        <v>32056.03542</v>
      </c>
      <c r="Q23" s="31">
        <f t="shared" si="19"/>
        <v>33658.83719</v>
      </c>
      <c r="R23" s="31">
        <f t="shared" si="19"/>
        <v>35341.77905</v>
      </c>
      <c r="S23" s="31">
        <f t="shared" si="19"/>
        <v>37108.868</v>
      </c>
      <c r="T23" s="31">
        <f t="shared" si="19"/>
        <v>38964.3114</v>
      </c>
      <c r="U23" s="31">
        <f t="shared" si="19"/>
        <v>40912.52697</v>
      </c>
      <c r="V23" s="31">
        <f t="shared" si="19"/>
        <v>42958.15332</v>
      </c>
      <c r="W23" s="31">
        <f t="shared" si="19"/>
        <v>45106.06099</v>
      </c>
      <c r="X23" s="31">
        <f t="shared" si="19"/>
        <v>47361.36404</v>
      </c>
      <c r="Y23" s="31">
        <f t="shared" si="19"/>
        <v>49729.43224</v>
      </c>
      <c r="Z23" s="31">
        <f t="shared" si="19"/>
        <v>52215.90385</v>
      </c>
    </row>
    <row r="24">
      <c r="A24" s="13" t="s">
        <v>52</v>
      </c>
      <c r="B24" s="13" t="s">
        <v>46</v>
      </c>
      <c r="C24" s="14">
        <v>20000.0</v>
      </c>
      <c r="D24" s="34">
        <f t="shared" ref="D24:Z24" si="20">(C24*0.05)+C24</f>
        <v>21000</v>
      </c>
      <c r="E24" s="34">
        <f t="shared" si="20"/>
        <v>22050</v>
      </c>
      <c r="F24" s="34">
        <f t="shared" si="20"/>
        <v>23152.5</v>
      </c>
      <c r="G24" s="34">
        <f t="shared" si="20"/>
        <v>24310.125</v>
      </c>
      <c r="H24" s="34">
        <f t="shared" si="20"/>
        <v>25525.63125</v>
      </c>
      <c r="I24" s="34">
        <f t="shared" si="20"/>
        <v>26801.91281</v>
      </c>
      <c r="J24" s="34">
        <f t="shared" si="20"/>
        <v>28142.00845</v>
      </c>
      <c r="K24" s="34">
        <f t="shared" si="20"/>
        <v>29549.10888</v>
      </c>
      <c r="L24" s="34">
        <f t="shared" si="20"/>
        <v>31026.56432</v>
      </c>
      <c r="M24" s="34">
        <f t="shared" si="20"/>
        <v>32577.89254</v>
      </c>
      <c r="N24" s="34">
        <f t="shared" si="20"/>
        <v>34206.78716</v>
      </c>
      <c r="O24" s="34">
        <f t="shared" si="20"/>
        <v>35917.12652</v>
      </c>
      <c r="P24" s="34">
        <f t="shared" si="20"/>
        <v>37712.98285</v>
      </c>
      <c r="Q24" s="34">
        <f t="shared" si="20"/>
        <v>39598.63199</v>
      </c>
      <c r="R24" s="34">
        <f t="shared" si="20"/>
        <v>41578.56359</v>
      </c>
      <c r="S24" s="34">
        <f t="shared" si="20"/>
        <v>43657.49177</v>
      </c>
      <c r="T24" s="34">
        <f t="shared" si="20"/>
        <v>45840.36636</v>
      </c>
      <c r="U24" s="34">
        <f t="shared" si="20"/>
        <v>48132.38467</v>
      </c>
      <c r="V24" s="34">
        <f t="shared" si="20"/>
        <v>50539.00391</v>
      </c>
      <c r="W24" s="34">
        <f t="shared" si="20"/>
        <v>53065.9541</v>
      </c>
      <c r="X24" s="34">
        <f t="shared" si="20"/>
        <v>55719.25181</v>
      </c>
      <c r="Y24" s="34">
        <f t="shared" si="20"/>
        <v>58505.2144</v>
      </c>
      <c r="Z24" s="34">
        <f t="shared" si="20"/>
        <v>61430.47512</v>
      </c>
    </row>
    <row r="25">
      <c r="A25" s="13" t="s">
        <v>53</v>
      </c>
      <c r="B25" s="13" t="s">
        <v>46</v>
      </c>
      <c r="C25" s="36">
        <f t="shared" ref="C25:Z25" si="21">C24-C26</f>
        <v>16000</v>
      </c>
      <c r="D25" s="36">
        <f t="shared" si="21"/>
        <v>16800</v>
      </c>
      <c r="E25" s="36">
        <f t="shared" si="21"/>
        <v>17640</v>
      </c>
      <c r="F25" s="36">
        <f t="shared" si="21"/>
        <v>18522</v>
      </c>
      <c r="G25" s="36">
        <f t="shared" si="21"/>
        <v>19448.1</v>
      </c>
      <c r="H25" s="36">
        <f t="shared" si="21"/>
        <v>20420.505</v>
      </c>
      <c r="I25" s="36">
        <f t="shared" si="21"/>
        <v>21441.53025</v>
      </c>
      <c r="J25" s="36">
        <f t="shared" si="21"/>
        <v>22513.60676</v>
      </c>
      <c r="K25" s="36">
        <f t="shared" si="21"/>
        <v>23639.2871</v>
      </c>
      <c r="L25" s="36">
        <f t="shared" si="21"/>
        <v>24821.25146</v>
      </c>
      <c r="M25" s="36">
        <f t="shared" si="21"/>
        <v>26062.31403</v>
      </c>
      <c r="N25" s="36">
        <f t="shared" si="21"/>
        <v>27365.42973</v>
      </c>
      <c r="O25" s="36">
        <f t="shared" si="21"/>
        <v>28733.70122</v>
      </c>
      <c r="P25" s="36">
        <f t="shared" si="21"/>
        <v>30170.38628</v>
      </c>
      <c r="Q25" s="36">
        <f t="shared" si="21"/>
        <v>31678.90559</v>
      </c>
      <c r="R25" s="36">
        <f t="shared" si="21"/>
        <v>33262.85087</v>
      </c>
      <c r="S25" s="36">
        <f t="shared" si="21"/>
        <v>34925.99341</v>
      </c>
      <c r="T25" s="36">
        <f t="shared" si="21"/>
        <v>36672.29308</v>
      </c>
      <c r="U25" s="36">
        <f t="shared" si="21"/>
        <v>38505.90774</v>
      </c>
      <c r="V25" s="36">
        <f t="shared" si="21"/>
        <v>40431.20313</v>
      </c>
      <c r="W25" s="36">
        <f t="shared" si="21"/>
        <v>42452.76328</v>
      </c>
      <c r="X25" s="36">
        <f t="shared" si="21"/>
        <v>44575.40145</v>
      </c>
      <c r="Y25" s="36">
        <f t="shared" si="21"/>
        <v>46804.17152</v>
      </c>
      <c r="Z25" s="36">
        <f t="shared" si="21"/>
        <v>49144.38009</v>
      </c>
    </row>
    <row r="26">
      <c r="A26" s="13" t="s">
        <v>54</v>
      </c>
      <c r="B26" s="13" t="s">
        <v>46</v>
      </c>
      <c r="C26" s="14">
        <v>4000.0</v>
      </c>
      <c r="D26" s="34">
        <f t="shared" ref="D26:Z26" si="22">(C26*0.05)+C26</f>
        <v>4200</v>
      </c>
      <c r="E26" s="34">
        <f t="shared" si="22"/>
        <v>4410</v>
      </c>
      <c r="F26" s="34">
        <f t="shared" si="22"/>
        <v>4630.5</v>
      </c>
      <c r="G26" s="34">
        <f t="shared" si="22"/>
        <v>4862.025</v>
      </c>
      <c r="H26" s="34">
        <f t="shared" si="22"/>
        <v>5105.12625</v>
      </c>
      <c r="I26" s="34">
        <f t="shared" si="22"/>
        <v>5360.382563</v>
      </c>
      <c r="J26" s="34">
        <f t="shared" si="22"/>
        <v>5628.401691</v>
      </c>
      <c r="K26" s="34">
        <f t="shared" si="22"/>
        <v>5909.821775</v>
      </c>
      <c r="L26" s="34">
        <f t="shared" si="22"/>
        <v>6205.312864</v>
      </c>
      <c r="M26" s="34">
        <f t="shared" si="22"/>
        <v>6515.578507</v>
      </c>
      <c r="N26" s="34">
        <f t="shared" si="22"/>
        <v>6841.357432</v>
      </c>
      <c r="O26" s="34">
        <f t="shared" si="22"/>
        <v>7183.425304</v>
      </c>
      <c r="P26" s="34">
        <f t="shared" si="22"/>
        <v>7542.596569</v>
      </c>
      <c r="Q26" s="34">
        <f t="shared" si="22"/>
        <v>7919.726398</v>
      </c>
      <c r="R26" s="34">
        <f t="shared" si="22"/>
        <v>8315.712718</v>
      </c>
      <c r="S26" s="34">
        <f t="shared" si="22"/>
        <v>8731.498354</v>
      </c>
      <c r="T26" s="34">
        <f t="shared" si="22"/>
        <v>9168.073271</v>
      </c>
      <c r="U26" s="34">
        <f t="shared" si="22"/>
        <v>9626.476935</v>
      </c>
      <c r="V26" s="34">
        <f t="shared" si="22"/>
        <v>10107.80078</v>
      </c>
      <c r="W26" s="34">
        <f t="shared" si="22"/>
        <v>10613.19082</v>
      </c>
      <c r="X26" s="34">
        <f t="shared" si="22"/>
        <v>11143.85036</v>
      </c>
      <c r="Y26" s="34">
        <f t="shared" si="22"/>
        <v>11701.04288</v>
      </c>
      <c r="Z26" s="34">
        <f t="shared" si="22"/>
        <v>12286.09502</v>
      </c>
    </row>
    <row r="27">
      <c r="A27" s="22" t="s">
        <v>55</v>
      </c>
      <c r="B27" s="22" t="s">
        <v>46</v>
      </c>
      <c r="C27" s="31">
        <v>100000.0</v>
      </c>
      <c r="D27" s="31">
        <f t="shared" ref="D27:Z27" si="23">(C27*0.05)+C27</f>
        <v>105000</v>
      </c>
      <c r="E27" s="31">
        <f t="shared" si="23"/>
        <v>110250</v>
      </c>
      <c r="F27" s="31">
        <f t="shared" si="23"/>
        <v>115762.5</v>
      </c>
      <c r="G27" s="31">
        <f t="shared" si="23"/>
        <v>121550.625</v>
      </c>
      <c r="H27" s="31">
        <f t="shared" si="23"/>
        <v>127628.1563</v>
      </c>
      <c r="I27" s="31">
        <f t="shared" si="23"/>
        <v>134009.5641</v>
      </c>
      <c r="J27" s="31">
        <f t="shared" si="23"/>
        <v>140710.0423</v>
      </c>
      <c r="K27" s="31">
        <f t="shared" si="23"/>
        <v>147745.5444</v>
      </c>
      <c r="L27" s="31">
        <f t="shared" si="23"/>
        <v>155132.8216</v>
      </c>
      <c r="M27" s="31">
        <f t="shared" si="23"/>
        <v>162889.4627</v>
      </c>
      <c r="N27" s="31">
        <f t="shared" si="23"/>
        <v>171033.9358</v>
      </c>
      <c r="O27" s="31">
        <f t="shared" si="23"/>
        <v>179585.6326</v>
      </c>
      <c r="P27" s="31">
        <f t="shared" si="23"/>
        <v>188564.9142</v>
      </c>
      <c r="Q27" s="31">
        <f t="shared" si="23"/>
        <v>197993.1599</v>
      </c>
      <c r="R27" s="31">
        <f t="shared" si="23"/>
        <v>207892.8179</v>
      </c>
      <c r="S27" s="31">
        <f t="shared" si="23"/>
        <v>218287.4588</v>
      </c>
      <c r="T27" s="31">
        <f t="shared" si="23"/>
        <v>229201.8318</v>
      </c>
      <c r="U27" s="31">
        <f t="shared" si="23"/>
        <v>240661.9234</v>
      </c>
      <c r="V27" s="31">
        <f t="shared" si="23"/>
        <v>252695.0195</v>
      </c>
      <c r="W27" s="31">
        <f t="shared" si="23"/>
        <v>265329.7705</v>
      </c>
      <c r="X27" s="31">
        <f t="shared" si="23"/>
        <v>278596.259</v>
      </c>
      <c r="Y27" s="31">
        <f t="shared" si="23"/>
        <v>292526.072</v>
      </c>
      <c r="Z27" s="31">
        <f t="shared" si="23"/>
        <v>307152.3756</v>
      </c>
    </row>
    <row r="28">
      <c r="A28" s="13" t="s">
        <v>56</v>
      </c>
      <c r="B28" s="13" t="s">
        <v>46</v>
      </c>
      <c r="C28" s="30">
        <f t="shared" ref="C28:Z28" si="24">C27-C29</f>
        <v>60000</v>
      </c>
      <c r="D28" s="30">
        <f t="shared" si="24"/>
        <v>63000</v>
      </c>
      <c r="E28" s="30">
        <f t="shared" si="24"/>
        <v>66150</v>
      </c>
      <c r="F28" s="30">
        <f t="shared" si="24"/>
        <v>69457.5</v>
      </c>
      <c r="G28" s="30">
        <f t="shared" si="24"/>
        <v>72930.375</v>
      </c>
      <c r="H28" s="30">
        <f t="shared" si="24"/>
        <v>76576.89375</v>
      </c>
      <c r="I28" s="30">
        <f t="shared" si="24"/>
        <v>80405.73844</v>
      </c>
      <c r="J28" s="30">
        <f t="shared" si="24"/>
        <v>84426.02536</v>
      </c>
      <c r="K28" s="30">
        <f t="shared" si="24"/>
        <v>88647.32663</v>
      </c>
      <c r="L28" s="30">
        <f t="shared" si="24"/>
        <v>93079.69296</v>
      </c>
      <c r="M28" s="30">
        <f t="shared" si="24"/>
        <v>97733.67761</v>
      </c>
      <c r="N28" s="30">
        <f t="shared" si="24"/>
        <v>102620.3615</v>
      </c>
      <c r="O28" s="30">
        <f t="shared" si="24"/>
        <v>107751.3796</v>
      </c>
      <c r="P28" s="30">
        <f t="shared" si="24"/>
        <v>113138.9485</v>
      </c>
      <c r="Q28" s="30">
        <f t="shared" si="24"/>
        <v>118795.896</v>
      </c>
      <c r="R28" s="30">
        <f t="shared" si="24"/>
        <v>124735.6908</v>
      </c>
      <c r="S28" s="30">
        <f t="shared" si="24"/>
        <v>130972.4753</v>
      </c>
      <c r="T28" s="30">
        <f t="shared" si="24"/>
        <v>137521.0991</v>
      </c>
      <c r="U28" s="30">
        <f t="shared" si="24"/>
        <v>144397.154</v>
      </c>
      <c r="V28" s="30">
        <f t="shared" si="24"/>
        <v>151617.0117</v>
      </c>
      <c r="W28" s="30">
        <f t="shared" si="24"/>
        <v>159197.8623</v>
      </c>
      <c r="X28" s="30">
        <f t="shared" si="24"/>
        <v>167157.7554</v>
      </c>
      <c r="Y28" s="30">
        <f t="shared" si="24"/>
        <v>175515.6432</v>
      </c>
      <c r="Z28" s="30">
        <f t="shared" si="24"/>
        <v>184291.4254</v>
      </c>
    </row>
    <row r="29">
      <c r="A29" s="13" t="s">
        <v>57</v>
      </c>
      <c r="B29" s="13" t="s">
        <v>46</v>
      </c>
      <c r="C29" s="30">
        <v>40000.0</v>
      </c>
      <c r="D29" s="30">
        <f t="shared" ref="D29:Z29" si="25">(C29*0.05)+C29</f>
        <v>42000</v>
      </c>
      <c r="E29" s="30">
        <f t="shared" si="25"/>
        <v>44100</v>
      </c>
      <c r="F29" s="30">
        <f t="shared" si="25"/>
        <v>46305</v>
      </c>
      <c r="G29" s="30">
        <f t="shared" si="25"/>
        <v>48620.25</v>
      </c>
      <c r="H29" s="30">
        <f t="shared" si="25"/>
        <v>51051.2625</v>
      </c>
      <c r="I29" s="30">
        <f t="shared" si="25"/>
        <v>53603.82563</v>
      </c>
      <c r="J29" s="30">
        <f t="shared" si="25"/>
        <v>56284.01691</v>
      </c>
      <c r="K29" s="30">
        <f t="shared" si="25"/>
        <v>59098.21775</v>
      </c>
      <c r="L29" s="30">
        <f t="shared" si="25"/>
        <v>62053.12864</v>
      </c>
      <c r="M29" s="30">
        <f t="shared" si="25"/>
        <v>65155.78507</v>
      </c>
      <c r="N29" s="30">
        <f t="shared" si="25"/>
        <v>68413.57432</v>
      </c>
      <c r="O29" s="30">
        <f t="shared" si="25"/>
        <v>71834.25304</v>
      </c>
      <c r="P29" s="30">
        <f t="shared" si="25"/>
        <v>75425.96569</v>
      </c>
      <c r="Q29" s="30">
        <f t="shared" si="25"/>
        <v>79197.26398</v>
      </c>
      <c r="R29" s="30">
        <f t="shared" si="25"/>
        <v>83157.12718</v>
      </c>
      <c r="S29" s="30">
        <f t="shared" si="25"/>
        <v>87314.98354</v>
      </c>
      <c r="T29" s="30">
        <f t="shared" si="25"/>
        <v>91680.73271</v>
      </c>
      <c r="U29" s="30">
        <f t="shared" si="25"/>
        <v>96264.76935</v>
      </c>
      <c r="V29" s="30">
        <f t="shared" si="25"/>
        <v>101078.0078</v>
      </c>
      <c r="W29" s="30">
        <f t="shared" si="25"/>
        <v>106131.9082</v>
      </c>
      <c r="X29" s="30">
        <f t="shared" si="25"/>
        <v>111438.5036</v>
      </c>
      <c r="Y29" s="30">
        <f t="shared" si="25"/>
        <v>117010.4288</v>
      </c>
      <c r="Z29" s="30">
        <f t="shared" si="25"/>
        <v>122860.9502</v>
      </c>
    </row>
  </sheetData>
  <drawing r:id="rId1"/>
</worksheet>
</file>